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526"/>
  <workbookPr autoCompressPictures="0"/>
  <bookViews>
    <workbookView xWindow="0" yWindow="0" windowWidth="25600" windowHeight="14480" tabRatio="924" activeTab="14"/>
  </bookViews>
  <sheets>
    <sheet name="Stats" sheetId="3" r:id="rId1"/>
    <sheet name="W-Sponsor" sheetId="57" r:id="rId2"/>
    <sheet name="M-Sponsor" sheetId="58" r:id="rId3"/>
    <sheet name="W-RaceDistance" sheetId="18" r:id="rId4"/>
    <sheet name="M-RaceDistance" sheetId="46" r:id="rId5"/>
    <sheet name="W-RacePivotTable" sheetId="16" r:id="rId6"/>
    <sheet name="M-RacePivotTable" sheetId="44" r:id="rId7"/>
    <sheet name="10k" sheetId="21" r:id="rId8"/>
    <sheet name="10M" sheetId="23" r:id="rId9"/>
    <sheet name="12k" sheetId="27" r:id="rId10"/>
    <sheet name="15k" sheetId="29" r:id="rId11"/>
    <sheet name="1M" sheetId="31" r:id="rId12"/>
    <sheet name="20k" sheetId="33" r:id="rId13"/>
    <sheet name="25k" sheetId="35" r:id="rId14"/>
    <sheet name="5k" sheetId="37" r:id="rId15"/>
    <sheet name="HM" sheetId="39" r:id="rId16"/>
    <sheet name="MAR" sheetId="41" r:id="rId17"/>
    <sheet name="XC" sheetId="43" r:id="rId18"/>
    <sheet name="W-AllRaces" sheetId="13" r:id="rId19"/>
    <sheet name="W-PlacedRaces" sheetId="10" r:id="rId20"/>
    <sheet name="M-AllRaces" sheetId="14" r:id="rId21"/>
    <sheet name="M-PlacedRaces" sheetId="11" r:id="rId22"/>
    <sheet name="W-GeoTable" sheetId="4" r:id="rId23"/>
    <sheet name="W-RaceMatrix" sheetId="7" r:id="rId24"/>
    <sheet name="W-CleanRaceMatrix" sheetId="9" r:id="rId25"/>
    <sheet name="Dirty-Women2013" sheetId="1" r:id="rId26"/>
    <sheet name="M-GeoTable" sheetId="5" r:id="rId27"/>
    <sheet name="M-RaceMatrix" sheetId="8" r:id="rId28"/>
    <sheet name="M-CleanRaceMatrix" sheetId="15" r:id="rId29"/>
    <sheet name="Dirty-Men2013" sheetId="2" r:id="rId30"/>
    <sheet name="Race-GeoTable" sheetId="6" r:id="rId31"/>
  </sheets>
  <calcPr calcId="140001" concurrentCalc="0"/>
  <pivotCaches>
    <pivotCache cacheId="0" r:id="rId32"/>
    <pivotCache cacheId="1" r:id="rId33"/>
  </pivotCaches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7" i="3" l="1"/>
  <c r="K48" i="3"/>
  <c r="K49" i="3"/>
  <c r="K50" i="3"/>
  <c r="K51" i="3"/>
  <c r="K52" i="3"/>
  <c r="K53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30" i="3"/>
  <c r="K31" i="3"/>
  <c r="K29" i="3"/>
  <c r="N3" i="14"/>
  <c r="N4" i="14"/>
  <c r="N5" i="14"/>
  <c r="N6" i="14"/>
  <c r="N7" i="14"/>
  <c r="N8" i="14"/>
  <c r="N9" i="14"/>
  <c r="N10" i="14"/>
  <c r="N11" i="14"/>
  <c r="N12" i="14"/>
  <c r="N13" i="14"/>
  <c r="N14" i="14"/>
  <c r="N15" i="14"/>
  <c r="N16" i="14"/>
  <c r="N17" i="14"/>
  <c r="N18" i="14"/>
  <c r="N19" i="14"/>
  <c r="N20" i="14"/>
  <c r="N21" i="14"/>
  <c r="N22" i="14"/>
  <c r="N23" i="14"/>
  <c r="N24" i="14"/>
  <c r="N25" i="14"/>
  <c r="N26" i="14"/>
  <c r="N27" i="14"/>
  <c r="N28" i="14"/>
  <c r="N29" i="14"/>
  <c r="N30" i="14"/>
  <c r="N31" i="14"/>
  <c r="N32" i="14"/>
  <c r="N33" i="14"/>
  <c r="N34" i="14"/>
  <c r="N35" i="14"/>
  <c r="N36" i="14"/>
  <c r="N37" i="14"/>
  <c r="N38" i="14"/>
  <c r="N39" i="14"/>
  <c r="N40" i="14"/>
  <c r="N41" i="14"/>
  <c r="N42" i="14"/>
  <c r="N43" i="14"/>
  <c r="N44" i="14"/>
  <c r="N45" i="14"/>
  <c r="N46" i="14"/>
  <c r="N47" i="14"/>
  <c r="N48" i="14"/>
  <c r="N49" i="14"/>
  <c r="N50" i="14"/>
  <c r="N51" i="14"/>
  <c r="N52" i="14"/>
  <c r="N53" i="14"/>
  <c r="N54" i="14"/>
  <c r="N55" i="14"/>
  <c r="N56" i="14"/>
  <c r="N57" i="14"/>
  <c r="N58" i="14"/>
  <c r="N59" i="14"/>
  <c r="N2" i="14"/>
  <c r="O3" i="13"/>
  <c r="O4" i="13"/>
  <c r="O5" i="13"/>
  <c r="O6" i="13"/>
  <c r="O7" i="13"/>
  <c r="O8" i="13"/>
  <c r="O9" i="13"/>
  <c r="O10" i="13"/>
  <c r="O11" i="13"/>
  <c r="O12" i="13"/>
  <c r="O13" i="13"/>
  <c r="O14" i="13"/>
  <c r="O15" i="13"/>
  <c r="O16" i="13"/>
  <c r="O17" i="13"/>
  <c r="O18" i="13"/>
  <c r="O19" i="13"/>
  <c r="O20" i="13"/>
  <c r="O21" i="13"/>
  <c r="O22" i="13"/>
  <c r="O23" i="13"/>
  <c r="O24" i="13"/>
  <c r="O25" i="13"/>
  <c r="O26" i="13"/>
  <c r="O27" i="13"/>
  <c r="O28" i="13"/>
  <c r="O29" i="13"/>
  <c r="O30" i="13"/>
  <c r="O31" i="13"/>
  <c r="O32" i="13"/>
  <c r="O33" i="13"/>
  <c r="O34" i="13"/>
  <c r="O35" i="13"/>
  <c r="O36" i="13"/>
  <c r="O37" i="13"/>
  <c r="O38" i="13"/>
  <c r="O39" i="13"/>
  <c r="O40" i="13"/>
  <c r="O41" i="13"/>
  <c r="O42" i="13"/>
  <c r="O43" i="13"/>
  <c r="O44" i="13"/>
  <c r="O45" i="13"/>
  <c r="O46" i="13"/>
  <c r="O47" i="13"/>
  <c r="O48" i="13"/>
  <c r="O49" i="13"/>
  <c r="O50" i="13"/>
  <c r="O51" i="13"/>
  <c r="O52" i="13"/>
  <c r="O53" i="13"/>
  <c r="O54" i="13"/>
  <c r="O55" i="13"/>
  <c r="O56" i="13"/>
  <c r="O57" i="13"/>
  <c r="O58" i="13"/>
  <c r="O59" i="13"/>
  <c r="O60" i="13"/>
  <c r="O61" i="13"/>
  <c r="O62" i="13"/>
  <c r="O2" i="13"/>
  <c r="D4" i="7"/>
  <c r="C34" i="3"/>
  <c r="J4" i="43" a="1"/>
  <c r="J4" i="43"/>
  <c r="J5" i="43" a="1"/>
  <c r="J5" i="43"/>
  <c r="J3" i="41" a="1"/>
  <c r="J3" i="41"/>
  <c r="J4" i="41" a="1"/>
  <c r="J4" i="41"/>
  <c r="J5" i="39" a="1"/>
  <c r="J5" i="39"/>
  <c r="J6" i="39" a="1"/>
  <c r="J6" i="39"/>
  <c r="K4" i="37" a="1"/>
  <c r="K4" i="37"/>
  <c r="K3" i="35" a="1"/>
  <c r="K3" i="35"/>
  <c r="K4" i="35" a="1"/>
  <c r="K4" i="35"/>
  <c r="J6" i="33" a="1"/>
  <c r="J6" i="33"/>
  <c r="J7" i="33" a="1"/>
  <c r="J7" i="33"/>
  <c r="K5" i="29" a="1"/>
  <c r="K5" i="29"/>
  <c r="K6" i="29" a="1"/>
  <c r="K6" i="29"/>
  <c r="L3" i="27" a="1"/>
  <c r="L3" i="27"/>
  <c r="L4" i="27" a="1"/>
  <c r="L4" i="27"/>
  <c r="A17" i="23" a="1"/>
  <c r="A17" i="23"/>
  <c r="E3" i="43"/>
  <c r="E4" i="43"/>
  <c r="E5" i="43"/>
  <c r="E6" i="43"/>
  <c r="E7" i="43"/>
  <c r="E8" i="43"/>
  <c r="E9" i="43"/>
  <c r="E10" i="43"/>
  <c r="E11" i="43"/>
  <c r="E12" i="43"/>
  <c r="E13" i="43"/>
  <c r="E14" i="43"/>
  <c r="E15" i="43"/>
  <c r="E16" i="43"/>
  <c r="E17" i="43"/>
  <c r="E18" i="43"/>
  <c r="E2" i="43"/>
  <c r="E3" i="41"/>
  <c r="E4" i="41"/>
  <c r="E5" i="41"/>
  <c r="E6" i="41"/>
  <c r="E7" i="41"/>
  <c r="E8" i="41"/>
  <c r="E9" i="41"/>
  <c r="E10" i="41"/>
  <c r="E11" i="41"/>
  <c r="E2" i="41"/>
  <c r="E3" i="39"/>
  <c r="E4" i="39"/>
  <c r="E5" i="39"/>
  <c r="E6" i="39"/>
  <c r="E7" i="39"/>
  <c r="E8" i="39"/>
  <c r="E9" i="39"/>
  <c r="E10" i="39"/>
  <c r="E11" i="39"/>
  <c r="E12" i="39"/>
  <c r="E13" i="39"/>
  <c r="E14" i="39"/>
  <c r="E15" i="39"/>
  <c r="E16" i="39"/>
  <c r="E17" i="39"/>
  <c r="E2" i="39"/>
  <c r="E3" i="37"/>
  <c r="E4" i="37"/>
  <c r="E5" i="37"/>
  <c r="E6" i="37"/>
  <c r="E7" i="37"/>
  <c r="E8" i="37"/>
  <c r="E9" i="37"/>
  <c r="E10" i="37"/>
  <c r="E11" i="37"/>
  <c r="E2" i="37"/>
  <c r="A2" i="37"/>
  <c r="E3" i="35"/>
  <c r="E4" i="35"/>
  <c r="E5" i="35"/>
  <c r="E6" i="35"/>
  <c r="E7" i="35"/>
  <c r="E8" i="35"/>
  <c r="E9" i="35"/>
  <c r="E10" i="35"/>
  <c r="E11" i="35"/>
  <c r="E12" i="35"/>
  <c r="E2" i="35"/>
  <c r="E3" i="33"/>
  <c r="E4" i="33"/>
  <c r="E5" i="33"/>
  <c r="E6" i="33"/>
  <c r="E7" i="33"/>
  <c r="E8" i="33"/>
  <c r="E9" i="33"/>
  <c r="E10" i="33"/>
  <c r="E11" i="33"/>
  <c r="E2" i="33"/>
  <c r="E3" i="31"/>
  <c r="E4" i="31"/>
  <c r="E5" i="31"/>
  <c r="E6" i="31"/>
  <c r="E7" i="31"/>
  <c r="E8" i="31"/>
  <c r="E9" i="31"/>
  <c r="E10" i="31"/>
  <c r="E11" i="31"/>
  <c r="E2" i="31"/>
  <c r="E3" i="29"/>
  <c r="E4" i="29"/>
  <c r="E5" i="29"/>
  <c r="E6" i="29"/>
  <c r="E7" i="29"/>
  <c r="E8" i="29"/>
  <c r="E9" i="29"/>
  <c r="E10" i="29"/>
  <c r="E11" i="29"/>
  <c r="E12" i="29"/>
  <c r="E13" i="29"/>
  <c r="E14" i="29"/>
  <c r="E15" i="29"/>
  <c r="E16" i="29"/>
  <c r="E17" i="29"/>
  <c r="E18" i="29"/>
  <c r="E2" i="29"/>
  <c r="E3" i="27"/>
  <c r="E4" i="27"/>
  <c r="E5" i="27"/>
  <c r="E6" i="27"/>
  <c r="E7" i="27"/>
  <c r="E8" i="27"/>
  <c r="E9" i="27"/>
  <c r="E10" i="27"/>
  <c r="E11" i="27"/>
  <c r="E12" i="27"/>
  <c r="E13" i="27"/>
  <c r="E14" i="27"/>
  <c r="E15" i="27"/>
  <c r="E16" i="27"/>
  <c r="E17" i="27"/>
  <c r="E18" i="27"/>
  <c r="E19" i="27"/>
  <c r="E20" i="27"/>
  <c r="E21" i="27"/>
  <c r="E22" i="27"/>
  <c r="E23" i="27"/>
  <c r="E2" i="27"/>
  <c r="A3" i="43"/>
  <c r="A4" i="43"/>
  <c r="A5" i="43"/>
  <c r="A6" i="43"/>
  <c r="A7" i="43"/>
  <c r="A8" i="43"/>
  <c r="A9" i="43"/>
  <c r="A10" i="43"/>
  <c r="A11" i="43"/>
  <c r="A12" i="43"/>
  <c r="A13" i="43"/>
  <c r="A14" i="43"/>
  <c r="A15" i="43"/>
  <c r="A16" i="43"/>
  <c r="A17" i="43"/>
  <c r="A2" i="43"/>
  <c r="A3" i="41"/>
  <c r="A4" i="41"/>
  <c r="A5" i="41"/>
  <c r="A6" i="41"/>
  <c r="A7" i="41"/>
  <c r="A8" i="41"/>
  <c r="A9" i="41"/>
  <c r="A10" i="41"/>
  <c r="A11" i="41"/>
  <c r="A2" i="41"/>
  <c r="A3" i="39"/>
  <c r="A4" i="39"/>
  <c r="A5" i="39"/>
  <c r="A6" i="39"/>
  <c r="A7" i="39"/>
  <c r="A8" i="39"/>
  <c r="A9" i="39"/>
  <c r="A10" i="39"/>
  <c r="A11" i="39"/>
  <c r="A12" i="39"/>
  <c r="A13" i="39"/>
  <c r="A14" i="39"/>
  <c r="A15" i="39"/>
  <c r="A16" i="39"/>
  <c r="A17" i="39"/>
  <c r="A18" i="39"/>
  <c r="A19" i="39"/>
  <c r="A20" i="39"/>
  <c r="A21" i="39"/>
  <c r="A2" i="39"/>
  <c r="A3" i="37"/>
  <c r="A4" i="37"/>
  <c r="A5" i="37"/>
  <c r="A6" i="37"/>
  <c r="A7" i="37"/>
  <c r="A8" i="37"/>
  <c r="A9" i="37"/>
  <c r="A10" i="37"/>
  <c r="A11" i="37"/>
  <c r="A12" i="37"/>
  <c r="A3" i="35"/>
  <c r="A4" i="35"/>
  <c r="A5" i="35"/>
  <c r="A6" i="35"/>
  <c r="A7" i="35"/>
  <c r="A8" i="35"/>
  <c r="A9" i="35"/>
  <c r="A10" i="35"/>
  <c r="A11" i="35"/>
  <c r="A2" i="35"/>
  <c r="A3" i="31"/>
  <c r="A4" i="31"/>
  <c r="A5" i="31"/>
  <c r="A6" i="31"/>
  <c r="A7" i="31"/>
  <c r="A8" i="31"/>
  <c r="A9" i="31"/>
  <c r="A10" i="31"/>
  <c r="A11" i="31"/>
  <c r="A12" i="31"/>
  <c r="A2" i="31"/>
  <c r="A3" i="29"/>
  <c r="A4" i="29"/>
  <c r="A5" i="29"/>
  <c r="A6" i="29"/>
  <c r="A7" i="29"/>
  <c r="A8" i="29"/>
  <c r="A9" i="29"/>
  <c r="A10" i="29"/>
  <c r="A11" i="29"/>
  <c r="A12" i="29"/>
  <c r="A13" i="29"/>
  <c r="A14" i="29"/>
  <c r="A15" i="29"/>
  <c r="A16" i="29"/>
  <c r="A17" i="29"/>
  <c r="A18" i="29"/>
  <c r="A19" i="29"/>
  <c r="A20" i="29"/>
  <c r="A21" i="29"/>
  <c r="A22" i="29"/>
  <c r="A23" i="29"/>
  <c r="A24" i="29"/>
  <c r="A2" i="29"/>
  <c r="A4" i="27"/>
  <c r="A5" i="27"/>
  <c r="A6" i="27"/>
  <c r="A7" i="27"/>
  <c r="A8" i="27"/>
  <c r="A9" i="27"/>
  <c r="A10" i="27"/>
  <c r="A11" i="27"/>
  <c r="A12" i="27"/>
  <c r="A13" i="27"/>
  <c r="A14" i="27"/>
  <c r="A15" i="27"/>
  <c r="A16" i="27"/>
  <c r="A17" i="27"/>
  <c r="A18" i="27"/>
  <c r="A19" i="27"/>
  <c r="A3" i="27"/>
  <c r="A2" i="27"/>
  <c r="A3" i="23"/>
  <c r="A4" i="23"/>
  <c r="A5" i="23"/>
  <c r="A6" i="23"/>
  <c r="A7" i="23"/>
  <c r="A8" i="23"/>
  <c r="A9" i="23"/>
  <c r="A10" i="23"/>
  <c r="A11" i="23"/>
  <c r="A12" i="23"/>
  <c r="A13" i="23"/>
  <c r="A2" i="23"/>
  <c r="A2" i="33"/>
  <c r="A3" i="33"/>
  <c r="A4" i="33"/>
  <c r="A5" i="33"/>
  <c r="A6" i="33"/>
  <c r="A7" i="33"/>
  <c r="A8" i="33"/>
  <c r="A9" i="33"/>
  <c r="A10" i="33"/>
  <c r="A11" i="33"/>
  <c r="A12" i="33"/>
  <c r="A13" i="33"/>
  <c r="A14" i="33"/>
  <c r="I3" i="57"/>
  <c r="I4" i="57"/>
  <c r="I5" i="57"/>
  <c r="I6" i="57"/>
  <c r="I7" i="57"/>
  <c r="I8" i="57"/>
  <c r="I9" i="57"/>
  <c r="I10" i="57"/>
  <c r="I2" i="57"/>
  <c r="C173" i="18"/>
  <c r="C172" i="18"/>
  <c r="C171" i="18"/>
  <c r="C170" i="18"/>
  <c r="C169" i="18"/>
  <c r="C142" i="46"/>
  <c r="C141" i="46"/>
  <c r="C140" i="46"/>
  <c r="C139" i="46"/>
  <c r="C138" i="46"/>
  <c r="C14" i="41"/>
  <c r="C23" i="39"/>
  <c r="G25" i="43"/>
  <c r="G24" i="43"/>
  <c r="G23" i="43"/>
  <c r="G22" i="43"/>
  <c r="G21" i="43"/>
  <c r="G20" i="43"/>
  <c r="C25" i="43"/>
  <c r="C24" i="43"/>
  <c r="C23" i="43"/>
  <c r="C22" i="43"/>
  <c r="C21" i="43"/>
  <c r="C20" i="43"/>
  <c r="C19" i="41"/>
  <c r="C18" i="41"/>
  <c r="C17" i="41"/>
  <c r="C16" i="41"/>
  <c r="C15" i="41"/>
  <c r="C28" i="39"/>
  <c r="C27" i="39"/>
  <c r="C26" i="39"/>
  <c r="C25" i="39"/>
  <c r="C24" i="39"/>
  <c r="G24" i="39"/>
  <c r="G23" i="39"/>
  <c r="G22" i="39"/>
  <c r="G21" i="39"/>
  <c r="G20" i="39"/>
  <c r="G19" i="39"/>
  <c r="G18" i="37"/>
  <c r="G17" i="37"/>
  <c r="G16" i="37"/>
  <c r="G15" i="37"/>
  <c r="G14" i="37"/>
  <c r="G13" i="37"/>
  <c r="C19" i="37"/>
  <c r="C18" i="37"/>
  <c r="C17" i="37"/>
  <c r="C16" i="37"/>
  <c r="C15" i="37"/>
  <c r="C14" i="37"/>
  <c r="C18" i="35"/>
  <c r="C17" i="35"/>
  <c r="C16" i="35"/>
  <c r="C15" i="35"/>
  <c r="C14" i="35"/>
  <c r="C13" i="35"/>
  <c r="G19" i="35"/>
  <c r="G18" i="35"/>
  <c r="G17" i="35"/>
  <c r="G16" i="35"/>
  <c r="G15" i="35"/>
  <c r="G14" i="35"/>
  <c r="C21" i="33"/>
  <c r="C20" i="33"/>
  <c r="C19" i="33"/>
  <c r="C18" i="33"/>
  <c r="C17" i="33"/>
  <c r="C16" i="33"/>
  <c r="G18" i="33"/>
  <c r="G17" i="33"/>
  <c r="G16" i="33"/>
  <c r="G15" i="33"/>
  <c r="G14" i="33"/>
  <c r="G13" i="33"/>
  <c r="G18" i="31"/>
  <c r="G17" i="31"/>
  <c r="G16" i="31"/>
  <c r="G15" i="31"/>
  <c r="G14" i="31"/>
  <c r="G13" i="31"/>
  <c r="C19" i="31"/>
  <c r="C18" i="31"/>
  <c r="C17" i="31"/>
  <c r="C16" i="31"/>
  <c r="C15" i="31"/>
  <c r="C14" i="31"/>
  <c r="G25" i="29"/>
  <c r="G24" i="29"/>
  <c r="G23" i="29"/>
  <c r="G22" i="29"/>
  <c r="G21" i="29"/>
  <c r="G20" i="29"/>
  <c r="C31" i="29"/>
  <c r="C30" i="29"/>
  <c r="C29" i="29"/>
  <c r="C28" i="29"/>
  <c r="C27" i="29"/>
  <c r="C26" i="29"/>
  <c r="C20" i="23"/>
  <c r="C19" i="23"/>
  <c r="C18" i="23"/>
  <c r="C17" i="23"/>
  <c r="C16" i="23"/>
  <c r="C15" i="23"/>
  <c r="G20" i="21"/>
  <c r="G19" i="21"/>
  <c r="G18" i="21"/>
  <c r="G17" i="21"/>
  <c r="G16" i="21"/>
  <c r="G15" i="21"/>
  <c r="C28" i="21"/>
  <c r="C27" i="21"/>
  <c r="C26" i="21"/>
  <c r="C25" i="21"/>
  <c r="C24" i="21"/>
  <c r="C23" i="21"/>
  <c r="L3" i="15"/>
  <c r="L4" i="15"/>
  <c r="L5" i="15"/>
  <c r="L6" i="15"/>
  <c r="L7" i="15"/>
  <c r="L8" i="15"/>
  <c r="L9" i="15"/>
  <c r="L10" i="15"/>
  <c r="L11" i="15"/>
  <c r="L12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28" i="15"/>
  <c r="L29" i="15"/>
  <c r="L30" i="15"/>
  <c r="L31" i="15"/>
  <c r="L32" i="15"/>
  <c r="L33" i="15"/>
  <c r="L34" i="15"/>
  <c r="L35" i="15"/>
  <c r="L36" i="15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51" i="15"/>
  <c r="L52" i="15"/>
  <c r="L53" i="15"/>
  <c r="L54" i="15"/>
  <c r="L55" i="15"/>
  <c r="L56" i="15"/>
  <c r="L57" i="15"/>
  <c r="L58" i="15"/>
  <c r="L59" i="15"/>
  <c r="L2" i="15"/>
  <c r="M47" i="9"/>
  <c r="M3" i="9"/>
  <c r="M4" i="9"/>
  <c r="M5" i="9"/>
  <c r="M6" i="9"/>
  <c r="M7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3" i="9"/>
  <c r="M34" i="9"/>
  <c r="M35" i="9"/>
  <c r="M36" i="9"/>
  <c r="M37" i="9"/>
  <c r="M38" i="9"/>
  <c r="M39" i="9"/>
  <c r="M40" i="9"/>
  <c r="M41" i="9"/>
  <c r="M42" i="9"/>
  <c r="M43" i="9"/>
  <c r="M44" i="9"/>
  <c r="M45" i="9"/>
  <c r="M46" i="9"/>
  <c r="M48" i="9"/>
  <c r="M49" i="9"/>
  <c r="M50" i="9"/>
  <c r="M51" i="9"/>
  <c r="M52" i="9"/>
  <c r="M53" i="9"/>
  <c r="M54" i="9"/>
  <c r="M55" i="9"/>
  <c r="M56" i="9"/>
  <c r="M57" i="9"/>
  <c r="M58" i="9"/>
  <c r="M59" i="9"/>
  <c r="M60" i="9"/>
  <c r="M61" i="9"/>
  <c r="M62" i="9"/>
  <c r="M2" i="9"/>
  <c r="L2" i="11"/>
  <c r="L3" i="11"/>
  <c r="L4" i="11"/>
  <c r="L5" i="11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L30" i="11"/>
  <c r="L31" i="11"/>
  <c r="L32" i="11"/>
  <c r="L33" i="11"/>
  <c r="L34" i="11"/>
  <c r="L35" i="11"/>
  <c r="L36" i="11"/>
  <c r="L37" i="11"/>
  <c r="L38" i="11"/>
  <c r="L39" i="11"/>
  <c r="L40" i="11"/>
  <c r="L41" i="11"/>
  <c r="L42" i="11"/>
  <c r="L43" i="11"/>
  <c r="L44" i="11"/>
  <c r="L45" i="11"/>
  <c r="L46" i="11"/>
  <c r="L47" i="11"/>
  <c r="L48" i="11"/>
  <c r="L49" i="11"/>
  <c r="L50" i="11"/>
  <c r="L51" i="11"/>
  <c r="L52" i="11"/>
  <c r="L53" i="11"/>
  <c r="L54" i="11"/>
  <c r="L55" i="11"/>
  <c r="L56" i="11"/>
  <c r="L57" i="11"/>
  <c r="L58" i="11"/>
  <c r="L59" i="11"/>
  <c r="M2" i="10"/>
  <c r="M3" i="10"/>
  <c r="M4" i="10"/>
  <c r="M5" i="10"/>
  <c r="M6" i="10"/>
  <c r="M7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M44" i="10"/>
  <c r="M45" i="10"/>
  <c r="M46" i="10"/>
  <c r="M47" i="10"/>
  <c r="M48" i="10"/>
  <c r="M49" i="10"/>
  <c r="M50" i="10"/>
  <c r="M51" i="10"/>
  <c r="M52" i="10"/>
  <c r="M53" i="10"/>
  <c r="M54" i="10"/>
  <c r="M55" i="10"/>
  <c r="M56" i="10"/>
  <c r="M57" i="10"/>
  <c r="M58" i="10"/>
  <c r="M59" i="10"/>
  <c r="M60" i="10"/>
  <c r="M61" i="10"/>
  <c r="M62" i="10"/>
  <c r="L59" i="14"/>
  <c r="L58" i="14"/>
  <c r="L57" i="14"/>
  <c r="L56" i="14"/>
  <c r="L55" i="14"/>
  <c r="L54" i="14"/>
  <c r="L53" i="14"/>
  <c r="L52" i="14"/>
  <c r="L51" i="14"/>
  <c r="L50" i="14"/>
  <c r="L49" i="14"/>
  <c r="L48" i="14"/>
  <c r="L47" i="14"/>
  <c r="L46" i="14"/>
  <c r="L45" i="14"/>
  <c r="L44" i="14"/>
  <c r="L43" i="14"/>
  <c r="L42" i="14"/>
  <c r="L41" i="14"/>
  <c r="L40" i="14"/>
  <c r="L39" i="14"/>
  <c r="L38" i="14"/>
  <c r="L37" i="14"/>
  <c r="L36" i="14"/>
  <c r="L35" i="14"/>
  <c r="L34" i="14"/>
  <c r="L2" i="14"/>
  <c r="L3" i="14"/>
  <c r="L4" i="14"/>
  <c r="L5" i="14"/>
  <c r="L6" i="14"/>
  <c r="L7" i="14"/>
  <c r="L8" i="14"/>
  <c r="L9" i="14"/>
  <c r="L10" i="14"/>
  <c r="L11" i="14"/>
  <c r="L12" i="14"/>
  <c r="L13" i="14"/>
  <c r="L14" i="14"/>
  <c r="L15" i="14"/>
  <c r="L16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0" i="14"/>
  <c r="L31" i="14"/>
  <c r="L32" i="14"/>
  <c r="L33" i="14"/>
  <c r="M62" i="13"/>
  <c r="M61" i="13"/>
  <c r="M60" i="13"/>
  <c r="M59" i="13"/>
  <c r="M58" i="13"/>
  <c r="M57" i="13"/>
  <c r="M56" i="13"/>
  <c r="M55" i="13"/>
  <c r="M54" i="13"/>
  <c r="M53" i="13"/>
  <c r="M52" i="13"/>
  <c r="M51" i="13"/>
  <c r="M50" i="13"/>
  <c r="M49" i="13"/>
  <c r="M48" i="13"/>
  <c r="M47" i="13"/>
  <c r="M46" i="13"/>
  <c r="M45" i="13"/>
  <c r="M44" i="13"/>
  <c r="M43" i="13"/>
  <c r="M42" i="13"/>
  <c r="M41" i="13"/>
  <c r="M40" i="13"/>
  <c r="M39" i="13"/>
  <c r="M38" i="13"/>
  <c r="M37" i="13"/>
  <c r="M36" i="13"/>
  <c r="M35" i="13"/>
  <c r="M34" i="13"/>
  <c r="M33" i="13"/>
  <c r="M32" i="13"/>
  <c r="M31" i="13"/>
  <c r="M30" i="13"/>
  <c r="M29" i="13"/>
  <c r="M28" i="13"/>
  <c r="M27" i="13"/>
  <c r="M26" i="13"/>
  <c r="M25" i="13"/>
  <c r="M24" i="13"/>
  <c r="M23" i="13"/>
  <c r="M22" i="13"/>
  <c r="M21" i="13"/>
  <c r="M20" i="13"/>
  <c r="M19" i="13"/>
  <c r="M2" i="13"/>
  <c r="M3" i="13"/>
  <c r="M4" i="13"/>
  <c r="M5" i="13"/>
  <c r="M6" i="13"/>
  <c r="M7" i="13"/>
  <c r="M8" i="13"/>
  <c r="M9" i="13"/>
  <c r="M10" i="13"/>
  <c r="M11" i="13"/>
  <c r="M12" i="13"/>
  <c r="M13" i="13"/>
  <c r="M14" i="13"/>
  <c r="M15" i="13"/>
  <c r="M16" i="13"/>
  <c r="M17" i="13"/>
  <c r="M18" i="13"/>
  <c r="M61" i="8"/>
  <c r="L61" i="8"/>
  <c r="K61" i="8"/>
  <c r="J61" i="8"/>
  <c r="I61" i="8"/>
  <c r="H61" i="8"/>
  <c r="G61" i="8"/>
  <c r="F61" i="8"/>
  <c r="E61" i="8"/>
  <c r="D61" i="8"/>
  <c r="M60" i="8"/>
  <c r="L60" i="8"/>
  <c r="K60" i="8"/>
  <c r="J60" i="8"/>
  <c r="I60" i="8"/>
  <c r="H60" i="8"/>
  <c r="G60" i="8"/>
  <c r="F60" i="8"/>
  <c r="E60" i="8"/>
  <c r="D60" i="8"/>
  <c r="M59" i="8"/>
  <c r="L59" i="8"/>
  <c r="K59" i="8"/>
  <c r="J59" i="8"/>
  <c r="I59" i="8"/>
  <c r="H59" i="8"/>
  <c r="G59" i="8"/>
  <c r="F59" i="8"/>
  <c r="E59" i="8"/>
  <c r="D59" i="8"/>
  <c r="M58" i="8"/>
  <c r="L58" i="8"/>
  <c r="K58" i="8"/>
  <c r="J58" i="8"/>
  <c r="I58" i="8"/>
  <c r="H58" i="8"/>
  <c r="G58" i="8"/>
  <c r="F58" i="8"/>
  <c r="E58" i="8"/>
  <c r="D58" i="8"/>
  <c r="M57" i="8"/>
  <c r="L57" i="8"/>
  <c r="K57" i="8"/>
  <c r="J57" i="8"/>
  <c r="I57" i="8"/>
  <c r="H57" i="8"/>
  <c r="G57" i="8"/>
  <c r="F57" i="8"/>
  <c r="E57" i="8"/>
  <c r="D57" i="8"/>
  <c r="M56" i="8"/>
  <c r="L56" i="8"/>
  <c r="K56" i="8"/>
  <c r="J56" i="8"/>
  <c r="I56" i="8"/>
  <c r="H56" i="8"/>
  <c r="G56" i="8"/>
  <c r="F56" i="8"/>
  <c r="E56" i="8"/>
  <c r="D56" i="8"/>
  <c r="M55" i="8"/>
  <c r="L55" i="8"/>
  <c r="K55" i="8"/>
  <c r="J55" i="8"/>
  <c r="I55" i="8"/>
  <c r="H55" i="8"/>
  <c r="G55" i="8"/>
  <c r="F55" i="8"/>
  <c r="E55" i="8"/>
  <c r="D55" i="8"/>
  <c r="M54" i="8"/>
  <c r="L54" i="8"/>
  <c r="K54" i="8"/>
  <c r="J54" i="8"/>
  <c r="I54" i="8"/>
  <c r="H54" i="8"/>
  <c r="G54" i="8"/>
  <c r="F54" i="8"/>
  <c r="E54" i="8"/>
  <c r="D54" i="8"/>
  <c r="M53" i="8"/>
  <c r="L53" i="8"/>
  <c r="K53" i="8"/>
  <c r="J53" i="8"/>
  <c r="I53" i="8"/>
  <c r="H53" i="8"/>
  <c r="G53" i="8"/>
  <c r="F53" i="8"/>
  <c r="E53" i="8"/>
  <c r="D53" i="8"/>
  <c r="M52" i="8"/>
  <c r="L52" i="8"/>
  <c r="K52" i="8"/>
  <c r="J52" i="8"/>
  <c r="I52" i="8"/>
  <c r="H52" i="8"/>
  <c r="G52" i="8"/>
  <c r="F52" i="8"/>
  <c r="E52" i="8"/>
  <c r="D52" i="8"/>
  <c r="M51" i="8"/>
  <c r="L51" i="8"/>
  <c r="K51" i="8"/>
  <c r="J51" i="8"/>
  <c r="I51" i="8"/>
  <c r="H51" i="8"/>
  <c r="G51" i="8"/>
  <c r="F51" i="8"/>
  <c r="E51" i="8"/>
  <c r="D51" i="8"/>
  <c r="M50" i="8"/>
  <c r="L50" i="8"/>
  <c r="K50" i="8"/>
  <c r="J50" i="8"/>
  <c r="I50" i="8"/>
  <c r="H50" i="8"/>
  <c r="G50" i="8"/>
  <c r="F50" i="8"/>
  <c r="E50" i="8"/>
  <c r="D50" i="8"/>
  <c r="M49" i="8"/>
  <c r="L49" i="8"/>
  <c r="K49" i="8"/>
  <c r="J49" i="8"/>
  <c r="I49" i="8"/>
  <c r="H49" i="8"/>
  <c r="G49" i="8"/>
  <c r="F49" i="8"/>
  <c r="E49" i="8"/>
  <c r="D49" i="8"/>
  <c r="M48" i="8"/>
  <c r="L48" i="8"/>
  <c r="K48" i="8"/>
  <c r="J48" i="8"/>
  <c r="I48" i="8"/>
  <c r="H48" i="8"/>
  <c r="G48" i="8"/>
  <c r="F48" i="8"/>
  <c r="E48" i="8"/>
  <c r="D48" i="8"/>
  <c r="M47" i="8"/>
  <c r="L47" i="8"/>
  <c r="K47" i="8"/>
  <c r="J47" i="8"/>
  <c r="I47" i="8"/>
  <c r="H47" i="8"/>
  <c r="G47" i="8"/>
  <c r="F47" i="8"/>
  <c r="E47" i="8"/>
  <c r="D47" i="8"/>
  <c r="M46" i="8"/>
  <c r="L46" i="8"/>
  <c r="K46" i="8"/>
  <c r="J46" i="8"/>
  <c r="I46" i="8"/>
  <c r="H46" i="8"/>
  <c r="G46" i="8"/>
  <c r="F46" i="8"/>
  <c r="E46" i="8"/>
  <c r="D46" i="8"/>
  <c r="M45" i="8"/>
  <c r="L45" i="8"/>
  <c r="K45" i="8"/>
  <c r="J45" i="8"/>
  <c r="I45" i="8"/>
  <c r="H45" i="8"/>
  <c r="G45" i="8"/>
  <c r="F45" i="8"/>
  <c r="E45" i="8"/>
  <c r="D45" i="8"/>
  <c r="M44" i="8"/>
  <c r="L44" i="8"/>
  <c r="K44" i="8"/>
  <c r="J44" i="8"/>
  <c r="I44" i="8"/>
  <c r="H44" i="8"/>
  <c r="G44" i="8"/>
  <c r="F44" i="8"/>
  <c r="E44" i="8"/>
  <c r="D44" i="8"/>
  <c r="M43" i="8"/>
  <c r="L43" i="8"/>
  <c r="K43" i="8"/>
  <c r="J43" i="8"/>
  <c r="I43" i="8"/>
  <c r="H43" i="8"/>
  <c r="G43" i="8"/>
  <c r="F43" i="8"/>
  <c r="E43" i="8"/>
  <c r="D43" i="8"/>
  <c r="M42" i="8"/>
  <c r="L42" i="8"/>
  <c r="K42" i="8"/>
  <c r="J42" i="8"/>
  <c r="I42" i="8"/>
  <c r="H42" i="8"/>
  <c r="G42" i="8"/>
  <c r="F42" i="8"/>
  <c r="E42" i="8"/>
  <c r="D42" i="8"/>
  <c r="M41" i="8"/>
  <c r="L41" i="8"/>
  <c r="K41" i="8"/>
  <c r="J41" i="8"/>
  <c r="I41" i="8"/>
  <c r="H41" i="8"/>
  <c r="G41" i="8"/>
  <c r="F41" i="8"/>
  <c r="E41" i="8"/>
  <c r="D41" i="8"/>
  <c r="M40" i="8"/>
  <c r="L40" i="8"/>
  <c r="K40" i="8"/>
  <c r="J40" i="8"/>
  <c r="I40" i="8"/>
  <c r="H40" i="8"/>
  <c r="G40" i="8"/>
  <c r="F40" i="8"/>
  <c r="E40" i="8"/>
  <c r="D40" i="8"/>
  <c r="M39" i="8"/>
  <c r="L39" i="8"/>
  <c r="K39" i="8"/>
  <c r="J39" i="8"/>
  <c r="I39" i="8"/>
  <c r="H39" i="8"/>
  <c r="G39" i="8"/>
  <c r="F39" i="8"/>
  <c r="E39" i="8"/>
  <c r="D39" i="8"/>
  <c r="M38" i="8"/>
  <c r="L38" i="8"/>
  <c r="K38" i="8"/>
  <c r="J38" i="8"/>
  <c r="I38" i="8"/>
  <c r="H38" i="8"/>
  <c r="G38" i="8"/>
  <c r="F38" i="8"/>
  <c r="E38" i="8"/>
  <c r="D38" i="8"/>
  <c r="M37" i="8"/>
  <c r="L37" i="8"/>
  <c r="K37" i="8"/>
  <c r="J37" i="8"/>
  <c r="I37" i="8"/>
  <c r="H37" i="8"/>
  <c r="G37" i="8"/>
  <c r="F37" i="8"/>
  <c r="E37" i="8"/>
  <c r="D37" i="8"/>
  <c r="M36" i="8"/>
  <c r="L36" i="8"/>
  <c r="K36" i="8"/>
  <c r="J36" i="8"/>
  <c r="I36" i="8"/>
  <c r="H36" i="8"/>
  <c r="G36" i="8"/>
  <c r="F36" i="8"/>
  <c r="E36" i="8"/>
  <c r="D36" i="8"/>
  <c r="M35" i="8"/>
  <c r="L35" i="8"/>
  <c r="K35" i="8"/>
  <c r="J35" i="8"/>
  <c r="I35" i="8"/>
  <c r="H35" i="8"/>
  <c r="G35" i="8"/>
  <c r="F35" i="8"/>
  <c r="E35" i="8"/>
  <c r="D35" i="8"/>
  <c r="M34" i="8"/>
  <c r="L34" i="8"/>
  <c r="K34" i="8"/>
  <c r="J34" i="8"/>
  <c r="I34" i="8"/>
  <c r="H34" i="8"/>
  <c r="G34" i="8"/>
  <c r="F34" i="8"/>
  <c r="E34" i="8"/>
  <c r="D34" i="8"/>
  <c r="M33" i="8"/>
  <c r="L33" i="8"/>
  <c r="K33" i="8"/>
  <c r="J33" i="8"/>
  <c r="I33" i="8"/>
  <c r="H33" i="8"/>
  <c r="G33" i="8"/>
  <c r="F33" i="8"/>
  <c r="E33" i="8"/>
  <c r="D33" i="8"/>
  <c r="M32" i="8"/>
  <c r="L32" i="8"/>
  <c r="K32" i="8"/>
  <c r="J32" i="8"/>
  <c r="I32" i="8"/>
  <c r="H32" i="8"/>
  <c r="G32" i="8"/>
  <c r="F32" i="8"/>
  <c r="E32" i="8"/>
  <c r="D32" i="8"/>
  <c r="M31" i="8"/>
  <c r="L31" i="8"/>
  <c r="K31" i="8"/>
  <c r="J31" i="8"/>
  <c r="I31" i="8"/>
  <c r="H31" i="8"/>
  <c r="G31" i="8"/>
  <c r="F31" i="8"/>
  <c r="E31" i="8"/>
  <c r="D31" i="8"/>
  <c r="M30" i="8"/>
  <c r="L30" i="8"/>
  <c r="K30" i="8"/>
  <c r="J30" i="8"/>
  <c r="I30" i="8"/>
  <c r="H30" i="8"/>
  <c r="G30" i="8"/>
  <c r="F30" i="8"/>
  <c r="E30" i="8"/>
  <c r="D30" i="8"/>
  <c r="M29" i="8"/>
  <c r="L29" i="8"/>
  <c r="K29" i="8"/>
  <c r="J29" i="8"/>
  <c r="I29" i="8"/>
  <c r="H29" i="8"/>
  <c r="G29" i="8"/>
  <c r="F29" i="8"/>
  <c r="E29" i="8"/>
  <c r="D29" i="8"/>
  <c r="M28" i="8"/>
  <c r="L28" i="8"/>
  <c r="K28" i="8"/>
  <c r="J28" i="8"/>
  <c r="I28" i="8"/>
  <c r="H28" i="8"/>
  <c r="G28" i="8"/>
  <c r="F28" i="8"/>
  <c r="E28" i="8"/>
  <c r="D28" i="8"/>
  <c r="M27" i="8"/>
  <c r="L27" i="8"/>
  <c r="K27" i="8"/>
  <c r="J27" i="8"/>
  <c r="I27" i="8"/>
  <c r="H27" i="8"/>
  <c r="G27" i="8"/>
  <c r="F27" i="8"/>
  <c r="E27" i="8"/>
  <c r="D27" i="8"/>
  <c r="M26" i="8"/>
  <c r="L26" i="8"/>
  <c r="K26" i="8"/>
  <c r="J26" i="8"/>
  <c r="I26" i="8"/>
  <c r="H26" i="8"/>
  <c r="G26" i="8"/>
  <c r="F26" i="8"/>
  <c r="E26" i="8"/>
  <c r="D26" i="8"/>
  <c r="M25" i="8"/>
  <c r="L25" i="8"/>
  <c r="K25" i="8"/>
  <c r="J25" i="8"/>
  <c r="I25" i="8"/>
  <c r="H25" i="8"/>
  <c r="G25" i="8"/>
  <c r="F25" i="8"/>
  <c r="E25" i="8"/>
  <c r="D25" i="8"/>
  <c r="M24" i="8"/>
  <c r="L24" i="8"/>
  <c r="K24" i="8"/>
  <c r="J24" i="8"/>
  <c r="I24" i="8"/>
  <c r="H24" i="8"/>
  <c r="G24" i="8"/>
  <c r="F24" i="8"/>
  <c r="E24" i="8"/>
  <c r="D24" i="8"/>
  <c r="M23" i="8"/>
  <c r="L23" i="8"/>
  <c r="K23" i="8"/>
  <c r="J23" i="8"/>
  <c r="I23" i="8"/>
  <c r="H23" i="8"/>
  <c r="G23" i="8"/>
  <c r="F23" i="8"/>
  <c r="E23" i="8"/>
  <c r="D23" i="8"/>
  <c r="M22" i="8"/>
  <c r="L22" i="8"/>
  <c r="K22" i="8"/>
  <c r="J22" i="8"/>
  <c r="I22" i="8"/>
  <c r="H22" i="8"/>
  <c r="G22" i="8"/>
  <c r="F22" i="8"/>
  <c r="E22" i="8"/>
  <c r="D22" i="8"/>
  <c r="M21" i="8"/>
  <c r="L21" i="8"/>
  <c r="K21" i="8"/>
  <c r="J21" i="8"/>
  <c r="I21" i="8"/>
  <c r="H21" i="8"/>
  <c r="G21" i="8"/>
  <c r="F21" i="8"/>
  <c r="E21" i="8"/>
  <c r="D21" i="8"/>
  <c r="M20" i="8"/>
  <c r="L20" i="8"/>
  <c r="K20" i="8"/>
  <c r="J20" i="8"/>
  <c r="I20" i="8"/>
  <c r="H20" i="8"/>
  <c r="G20" i="8"/>
  <c r="F20" i="8"/>
  <c r="E20" i="8"/>
  <c r="D20" i="8"/>
  <c r="M19" i="8"/>
  <c r="L19" i="8"/>
  <c r="K19" i="8"/>
  <c r="J19" i="8"/>
  <c r="I19" i="8"/>
  <c r="H19" i="8"/>
  <c r="G19" i="8"/>
  <c r="F19" i="8"/>
  <c r="E19" i="8"/>
  <c r="D19" i="8"/>
  <c r="M18" i="8"/>
  <c r="L18" i="8"/>
  <c r="K18" i="8"/>
  <c r="J18" i="8"/>
  <c r="I18" i="8"/>
  <c r="H18" i="8"/>
  <c r="G18" i="8"/>
  <c r="F18" i="8"/>
  <c r="E18" i="8"/>
  <c r="D18" i="8"/>
  <c r="M17" i="8"/>
  <c r="L17" i="8"/>
  <c r="K17" i="8"/>
  <c r="J17" i="8"/>
  <c r="I17" i="8"/>
  <c r="H17" i="8"/>
  <c r="G17" i="8"/>
  <c r="F17" i="8"/>
  <c r="E17" i="8"/>
  <c r="D17" i="8"/>
  <c r="M16" i="8"/>
  <c r="L16" i="8"/>
  <c r="K16" i="8"/>
  <c r="J16" i="8"/>
  <c r="I16" i="8"/>
  <c r="H16" i="8"/>
  <c r="G16" i="8"/>
  <c r="F16" i="8"/>
  <c r="E16" i="8"/>
  <c r="D16" i="8"/>
  <c r="M15" i="8"/>
  <c r="L15" i="8"/>
  <c r="K15" i="8"/>
  <c r="J15" i="8"/>
  <c r="I15" i="8"/>
  <c r="H15" i="8"/>
  <c r="G15" i="8"/>
  <c r="F15" i="8"/>
  <c r="E15" i="8"/>
  <c r="D15" i="8"/>
  <c r="M14" i="8"/>
  <c r="L14" i="8"/>
  <c r="K14" i="8"/>
  <c r="J14" i="8"/>
  <c r="I14" i="8"/>
  <c r="H14" i="8"/>
  <c r="G14" i="8"/>
  <c r="F14" i="8"/>
  <c r="E14" i="8"/>
  <c r="D14" i="8"/>
  <c r="M13" i="8"/>
  <c r="L13" i="8"/>
  <c r="K13" i="8"/>
  <c r="J13" i="8"/>
  <c r="I13" i="8"/>
  <c r="H13" i="8"/>
  <c r="G13" i="8"/>
  <c r="F13" i="8"/>
  <c r="E13" i="8"/>
  <c r="D13" i="8"/>
  <c r="M12" i="8"/>
  <c r="L12" i="8"/>
  <c r="K12" i="8"/>
  <c r="J12" i="8"/>
  <c r="I12" i="8"/>
  <c r="H12" i="8"/>
  <c r="G12" i="8"/>
  <c r="F12" i="8"/>
  <c r="E12" i="8"/>
  <c r="D12" i="8"/>
  <c r="M11" i="8"/>
  <c r="L11" i="8"/>
  <c r="K11" i="8"/>
  <c r="J11" i="8"/>
  <c r="I11" i="8"/>
  <c r="H11" i="8"/>
  <c r="G11" i="8"/>
  <c r="F11" i="8"/>
  <c r="E11" i="8"/>
  <c r="D11" i="8"/>
  <c r="M10" i="8"/>
  <c r="L10" i="8"/>
  <c r="K10" i="8"/>
  <c r="J10" i="8"/>
  <c r="I10" i="8"/>
  <c r="H10" i="8"/>
  <c r="G10" i="8"/>
  <c r="F10" i="8"/>
  <c r="E10" i="8"/>
  <c r="D10" i="8"/>
  <c r="M9" i="8"/>
  <c r="L9" i="8"/>
  <c r="K9" i="8"/>
  <c r="J9" i="8"/>
  <c r="I9" i="8"/>
  <c r="H9" i="8"/>
  <c r="G9" i="8"/>
  <c r="F9" i="8"/>
  <c r="E9" i="8"/>
  <c r="D9" i="8"/>
  <c r="M8" i="8"/>
  <c r="L8" i="8"/>
  <c r="K8" i="8"/>
  <c r="J8" i="8"/>
  <c r="I8" i="8"/>
  <c r="H8" i="8"/>
  <c r="G8" i="8"/>
  <c r="F8" i="8"/>
  <c r="E8" i="8"/>
  <c r="D8" i="8"/>
  <c r="M7" i="8"/>
  <c r="L7" i="8"/>
  <c r="K7" i="8"/>
  <c r="J7" i="8"/>
  <c r="I7" i="8"/>
  <c r="H7" i="8"/>
  <c r="G7" i="8"/>
  <c r="F7" i="8"/>
  <c r="E7" i="8"/>
  <c r="D7" i="8"/>
  <c r="M6" i="8"/>
  <c r="L6" i="8"/>
  <c r="K6" i="8"/>
  <c r="J6" i="8"/>
  <c r="I6" i="8"/>
  <c r="H6" i="8"/>
  <c r="G6" i="8"/>
  <c r="F6" i="8"/>
  <c r="E6" i="8"/>
  <c r="D6" i="8"/>
  <c r="M5" i="8"/>
  <c r="L5" i="8"/>
  <c r="K5" i="8"/>
  <c r="J5" i="8"/>
  <c r="I5" i="8"/>
  <c r="H5" i="8"/>
  <c r="G5" i="8"/>
  <c r="F5" i="8"/>
  <c r="E5" i="8"/>
  <c r="D5" i="8"/>
  <c r="E4" i="8"/>
  <c r="F4" i="8"/>
  <c r="G4" i="8"/>
  <c r="H4" i="8"/>
  <c r="I4" i="8"/>
  <c r="J4" i="8"/>
  <c r="K4" i="8"/>
  <c r="L4" i="8"/>
  <c r="M4" i="8"/>
  <c r="D4" i="8"/>
  <c r="D5" i="7"/>
  <c r="E5" i="7"/>
  <c r="F5" i="7"/>
  <c r="G5" i="7"/>
  <c r="H5" i="7"/>
  <c r="I5" i="7"/>
  <c r="J5" i="7"/>
  <c r="K5" i="7"/>
  <c r="L5" i="7"/>
  <c r="M5" i="7"/>
  <c r="N5" i="7"/>
  <c r="D6" i="7"/>
  <c r="E6" i="7"/>
  <c r="F6" i="7"/>
  <c r="G6" i="7"/>
  <c r="H6" i="7"/>
  <c r="I6" i="7"/>
  <c r="J6" i="7"/>
  <c r="K6" i="7"/>
  <c r="L6" i="7"/>
  <c r="M6" i="7"/>
  <c r="N6" i="7"/>
  <c r="D7" i="7"/>
  <c r="E7" i="7"/>
  <c r="F7" i="7"/>
  <c r="G7" i="7"/>
  <c r="H7" i="7"/>
  <c r="I7" i="7"/>
  <c r="J7" i="7"/>
  <c r="K7" i="7"/>
  <c r="L7" i="7"/>
  <c r="M7" i="7"/>
  <c r="N7" i="7"/>
  <c r="D8" i="7"/>
  <c r="E8" i="7"/>
  <c r="F8" i="7"/>
  <c r="G8" i="7"/>
  <c r="H8" i="7"/>
  <c r="I8" i="7"/>
  <c r="J8" i="7"/>
  <c r="K8" i="7"/>
  <c r="L8" i="7"/>
  <c r="M8" i="7"/>
  <c r="N8" i="7"/>
  <c r="D9" i="7"/>
  <c r="E9" i="7"/>
  <c r="F9" i="7"/>
  <c r="G9" i="7"/>
  <c r="H9" i="7"/>
  <c r="I9" i="7"/>
  <c r="J9" i="7"/>
  <c r="K9" i="7"/>
  <c r="L9" i="7"/>
  <c r="M9" i="7"/>
  <c r="N9" i="7"/>
  <c r="D10" i="7"/>
  <c r="E10" i="7"/>
  <c r="F10" i="7"/>
  <c r="G10" i="7"/>
  <c r="H10" i="7"/>
  <c r="I10" i="7"/>
  <c r="J10" i="7"/>
  <c r="K10" i="7"/>
  <c r="L10" i="7"/>
  <c r="M10" i="7"/>
  <c r="N10" i="7"/>
  <c r="D11" i="7"/>
  <c r="E11" i="7"/>
  <c r="F11" i="7"/>
  <c r="G11" i="7"/>
  <c r="H11" i="7"/>
  <c r="I11" i="7"/>
  <c r="J11" i="7"/>
  <c r="K11" i="7"/>
  <c r="L11" i="7"/>
  <c r="M11" i="7"/>
  <c r="N11" i="7"/>
  <c r="D12" i="7"/>
  <c r="E12" i="7"/>
  <c r="F12" i="7"/>
  <c r="G12" i="7"/>
  <c r="H12" i="7"/>
  <c r="I12" i="7"/>
  <c r="J12" i="7"/>
  <c r="K12" i="7"/>
  <c r="L12" i="7"/>
  <c r="M12" i="7"/>
  <c r="N12" i="7"/>
  <c r="D13" i="7"/>
  <c r="E13" i="7"/>
  <c r="F13" i="7"/>
  <c r="G13" i="7"/>
  <c r="H13" i="7"/>
  <c r="I13" i="7"/>
  <c r="J13" i="7"/>
  <c r="K13" i="7"/>
  <c r="L13" i="7"/>
  <c r="M13" i="7"/>
  <c r="N13" i="7"/>
  <c r="D14" i="7"/>
  <c r="E14" i="7"/>
  <c r="F14" i="7"/>
  <c r="G14" i="7"/>
  <c r="H14" i="7"/>
  <c r="I14" i="7"/>
  <c r="J14" i="7"/>
  <c r="K14" i="7"/>
  <c r="L14" i="7"/>
  <c r="M14" i="7"/>
  <c r="N14" i="7"/>
  <c r="D15" i="7"/>
  <c r="E15" i="7"/>
  <c r="F15" i="7"/>
  <c r="G15" i="7"/>
  <c r="H15" i="7"/>
  <c r="I15" i="7"/>
  <c r="J15" i="7"/>
  <c r="K15" i="7"/>
  <c r="L15" i="7"/>
  <c r="M15" i="7"/>
  <c r="N15" i="7"/>
  <c r="D16" i="7"/>
  <c r="E16" i="7"/>
  <c r="F16" i="7"/>
  <c r="G16" i="7"/>
  <c r="H16" i="7"/>
  <c r="I16" i="7"/>
  <c r="J16" i="7"/>
  <c r="K16" i="7"/>
  <c r="L16" i="7"/>
  <c r="M16" i="7"/>
  <c r="N16" i="7"/>
  <c r="D17" i="7"/>
  <c r="E17" i="7"/>
  <c r="F17" i="7"/>
  <c r="G17" i="7"/>
  <c r="H17" i="7"/>
  <c r="I17" i="7"/>
  <c r="J17" i="7"/>
  <c r="K17" i="7"/>
  <c r="L17" i="7"/>
  <c r="M17" i="7"/>
  <c r="N17" i="7"/>
  <c r="D18" i="7"/>
  <c r="E18" i="7"/>
  <c r="F18" i="7"/>
  <c r="G18" i="7"/>
  <c r="H18" i="7"/>
  <c r="I18" i="7"/>
  <c r="J18" i="7"/>
  <c r="K18" i="7"/>
  <c r="L18" i="7"/>
  <c r="M18" i="7"/>
  <c r="N18" i="7"/>
  <c r="D19" i="7"/>
  <c r="E19" i="7"/>
  <c r="F19" i="7"/>
  <c r="G19" i="7"/>
  <c r="H19" i="7"/>
  <c r="I19" i="7"/>
  <c r="J19" i="7"/>
  <c r="K19" i="7"/>
  <c r="L19" i="7"/>
  <c r="M19" i="7"/>
  <c r="N19" i="7"/>
  <c r="D20" i="7"/>
  <c r="E20" i="7"/>
  <c r="F20" i="7"/>
  <c r="G20" i="7"/>
  <c r="H20" i="7"/>
  <c r="I20" i="7"/>
  <c r="J20" i="7"/>
  <c r="K20" i="7"/>
  <c r="L20" i="7"/>
  <c r="M20" i="7"/>
  <c r="N20" i="7"/>
  <c r="D21" i="7"/>
  <c r="E21" i="7"/>
  <c r="F21" i="7"/>
  <c r="G21" i="7"/>
  <c r="H21" i="7"/>
  <c r="I21" i="7"/>
  <c r="J21" i="7"/>
  <c r="K21" i="7"/>
  <c r="L21" i="7"/>
  <c r="M21" i="7"/>
  <c r="N21" i="7"/>
  <c r="D22" i="7"/>
  <c r="E22" i="7"/>
  <c r="F22" i="7"/>
  <c r="G22" i="7"/>
  <c r="H22" i="7"/>
  <c r="I22" i="7"/>
  <c r="J22" i="7"/>
  <c r="K22" i="7"/>
  <c r="L22" i="7"/>
  <c r="M22" i="7"/>
  <c r="N22" i="7"/>
  <c r="D23" i="7"/>
  <c r="E23" i="7"/>
  <c r="F23" i="7"/>
  <c r="G23" i="7"/>
  <c r="H23" i="7"/>
  <c r="I23" i="7"/>
  <c r="J23" i="7"/>
  <c r="K23" i="7"/>
  <c r="L23" i="7"/>
  <c r="M23" i="7"/>
  <c r="N23" i="7"/>
  <c r="D24" i="7"/>
  <c r="E24" i="7"/>
  <c r="F24" i="7"/>
  <c r="G24" i="7"/>
  <c r="H24" i="7"/>
  <c r="I24" i="7"/>
  <c r="J24" i="7"/>
  <c r="K24" i="7"/>
  <c r="L24" i="7"/>
  <c r="M24" i="7"/>
  <c r="N24" i="7"/>
  <c r="D25" i="7"/>
  <c r="E25" i="7"/>
  <c r="F25" i="7"/>
  <c r="G25" i="7"/>
  <c r="H25" i="7"/>
  <c r="I25" i="7"/>
  <c r="J25" i="7"/>
  <c r="K25" i="7"/>
  <c r="L25" i="7"/>
  <c r="M25" i="7"/>
  <c r="N25" i="7"/>
  <c r="D26" i="7"/>
  <c r="E26" i="7"/>
  <c r="F26" i="7"/>
  <c r="G26" i="7"/>
  <c r="H26" i="7"/>
  <c r="I26" i="7"/>
  <c r="J26" i="7"/>
  <c r="K26" i="7"/>
  <c r="L26" i="7"/>
  <c r="M26" i="7"/>
  <c r="N26" i="7"/>
  <c r="D27" i="7"/>
  <c r="E27" i="7"/>
  <c r="F27" i="7"/>
  <c r="G27" i="7"/>
  <c r="H27" i="7"/>
  <c r="I27" i="7"/>
  <c r="J27" i="7"/>
  <c r="K27" i="7"/>
  <c r="L27" i="7"/>
  <c r="M27" i="7"/>
  <c r="N27" i="7"/>
  <c r="D28" i="7"/>
  <c r="E28" i="7"/>
  <c r="F28" i="7"/>
  <c r="G28" i="7"/>
  <c r="H28" i="7"/>
  <c r="I28" i="7"/>
  <c r="J28" i="7"/>
  <c r="K28" i="7"/>
  <c r="L28" i="7"/>
  <c r="M28" i="7"/>
  <c r="N28" i="7"/>
  <c r="D29" i="7"/>
  <c r="E29" i="7"/>
  <c r="F29" i="7"/>
  <c r="G29" i="7"/>
  <c r="H29" i="7"/>
  <c r="I29" i="7"/>
  <c r="J29" i="7"/>
  <c r="K29" i="7"/>
  <c r="L29" i="7"/>
  <c r="M29" i="7"/>
  <c r="N29" i="7"/>
  <c r="D30" i="7"/>
  <c r="E30" i="7"/>
  <c r="F30" i="7"/>
  <c r="G30" i="7"/>
  <c r="H30" i="7"/>
  <c r="I30" i="7"/>
  <c r="J30" i="7"/>
  <c r="K30" i="7"/>
  <c r="L30" i="7"/>
  <c r="M30" i="7"/>
  <c r="N30" i="7"/>
  <c r="D31" i="7"/>
  <c r="E31" i="7"/>
  <c r="F31" i="7"/>
  <c r="G31" i="7"/>
  <c r="H31" i="7"/>
  <c r="I31" i="7"/>
  <c r="J31" i="7"/>
  <c r="K31" i="7"/>
  <c r="L31" i="7"/>
  <c r="M31" i="7"/>
  <c r="N31" i="7"/>
  <c r="D32" i="7"/>
  <c r="E32" i="7"/>
  <c r="F32" i="7"/>
  <c r="G32" i="7"/>
  <c r="H32" i="7"/>
  <c r="I32" i="7"/>
  <c r="J32" i="7"/>
  <c r="K32" i="7"/>
  <c r="L32" i="7"/>
  <c r="M32" i="7"/>
  <c r="N32" i="7"/>
  <c r="D33" i="7"/>
  <c r="E33" i="7"/>
  <c r="F33" i="7"/>
  <c r="G33" i="7"/>
  <c r="H33" i="7"/>
  <c r="I33" i="7"/>
  <c r="J33" i="7"/>
  <c r="K33" i="7"/>
  <c r="L33" i="7"/>
  <c r="M33" i="7"/>
  <c r="N33" i="7"/>
  <c r="D34" i="7"/>
  <c r="E34" i="7"/>
  <c r="F34" i="7"/>
  <c r="G34" i="7"/>
  <c r="H34" i="7"/>
  <c r="I34" i="7"/>
  <c r="J34" i="7"/>
  <c r="K34" i="7"/>
  <c r="L34" i="7"/>
  <c r="M34" i="7"/>
  <c r="N34" i="7"/>
  <c r="D35" i="7"/>
  <c r="E35" i="7"/>
  <c r="F35" i="7"/>
  <c r="G35" i="7"/>
  <c r="H35" i="7"/>
  <c r="I35" i="7"/>
  <c r="J35" i="7"/>
  <c r="K35" i="7"/>
  <c r="L35" i="7"/>
  <c r="M35" i="7"/>
  <c r="N35" i="7"/>
  <c r="D36" i="7"/>
  <c r="E36" i="7"/>
  <c r="F36" i="7"/>
  <c r="G36" i="7"/>
  <c r="H36" i="7"/>
  <c r="I36" i="7"/>
  <c r="J36" i="7"/>
  <c r="K36" i="7"/>
  <c r="L36" i="7"/>
  <c r="M36" i="7"/>
  <c r="N36" i="7"/>
  <c r="D37" i="7"/>
  <c r="E37" i="7"/>
  <c r="F37" i="7"/>
  <c r="G37" i="7"/>
  <c r="H37" i="7"/>
  <c r="I37" i="7"/>
  <c r="J37" i="7"/>
  <c r="K37" i="7"/>
  <c r="L37" i="7"/>
  <c r="M37" i="7"/>
  <c r="N37" i="7"/>
  <c r="D38" i="7"/>
  <c r="E38" i="7"/>
  <c r="F38" i="7"/>
  <c r="G38" i="7"/>
  <c r="H38" i="7"/>
  <c r="I38" i="7"/>
  <c r="J38" i="7"/>
  <c r="K38" i="7"/>
  <c r="L38" i="7"/>
  <c r="M38" i="7"/>
  <c r="N38" i="7"/>
  <c r="D39" i="7"/>
  <c r="E39" i="7"/>
  <c r="F39" i="7"/>
  <c r="G39" i="7"/>
  <c r="H39" i="7"/>
  <c r="I39" i="7"/>
  <c r="J39" i="7"/>
  <c r="K39" i="7"/>
  <c r="L39" i="7"/>
  <c r="M39" i="7"/>
  <c r="N39" i="7"/>
  <c r="D40" i="7"/>
  <c r="E40" i="7"/>
  <c r="F40" i="7"/>
  <c r="G40" i="7"/>
  <c r="H40" i="7"/>
  <c r="I40" i="7"/>
  <c r="J40" i="7"/>
  <c r="K40" i="7"/>
  <c r="L40" i="7"/>
  <c r="M40" i="7"/>
  <c r="N40" i="7"/>
  <c r="D41" i="7"/>
  <c r="E41" i="7"/>
  <c r="F41" i="7"/>
  <c r="G41" i="7"/>
  <c r="H41" i="7"/>
  <c r="I41" i="7"/>
  <c r="J41" i="7"/>
  <c r="K41" i="7"/>
  <c r="L41" i="7"/>
  <c r="M41" i="7"/>
  <c r="N41" i="7"/>
  <c r="D42" i="7"/>
  <c r="E42" i="7"/>
  <c r="F42" i="7"/>
  <c r="G42" i="7"/>
  <c r="H42" i="7"/>
  <c r="I42" i="7"/>
  <c r="J42" i="7"/>
  <c r="K42" i="7"/>
  <c r="L42" i="7"/>
  <c r="M42" i="7"/>
  <c r="N42" i="7"/>
  <c r="D43" i="7"/>
  <c r="E43" i="7"/>
  <c r="F43" i="7"/>
  <c r="G43" i="7"/>
  <c r="H43" i="7"/>
  <c r="I43" i="7"/>
  <c r="J43" i="7"/>
  <c r="K43" i="7"/>
  <c r="L43" i="7"/>
  <c r="M43" i="7"/>
  <c r="N43" i="7"/>
  <c r="D44" i="7"/>
  <c r="E44" i="7"/>
  <c r="F44" i="7"/>
  <c r="G44" i="7"/>
  <c r="H44" i="7"/>
  <c r="I44" i="7"/>
  <c r="J44" i="7"/>
  <c r="K44" i="7"/>
  <c r="L44" i="7"/>
  <c r="M44" i="7"/>
  <c r="N44" i="7"/>
  <c r="D45" i="7"/>
  <c r="E45" i="7"/>
  <c r="F45" i="7"/>
  <c r="G45" i="7"/>
  <c r="H45" i="7"/>
  <c r="I45" i="7"/>
  <c r="J45" i="7"/>
  <c r="K45" i="7"/>
  <c r="L45" i="7"/>
  <c r="M45" i="7"/>
  <c r="N45" i="7"/>
  <c r="D46" i="7"/>
  <c r="E46" i="7"/>
  <c r="F46" i="7"/>
  <c r="G46" i="7"/>
  <c r="H46" i="7"/>
  <c r="I46" i="7"/>
  <c r="J46" i="7"/>
  <c r="K46" i="7"/>
  <c r="L46" i="7"/>
  <c r="M46" i="7"/>
  <c r="N46" i="7"/>
  <c r="D47" i="7"/>
  <c r="E47" i="7"/>
  <c r="F47" i="7"/>
  <c r="G47" i="7"/>
  <c r="H47" i="7"/>
  <c r="I47" i="7"/>
  <c r="J47" i="7"/>
  <c r="K47" i="7"/>
  <c r="L47" i="7"/>
  <c r="M47" i="7"/>
  <c r="N47" i="7"/>
  <c r="D48" i="7"/>
  <c r="E48" i="7"/>
  <c r="F48" i="7"/>
  <c r="G48" i="7"/>
  <c r="H48" i="7"/>
  <c r="I48" i="7"/>
  <c r="J48" i="7"/>
  <c r="K48" i="7"/>
  <c r="L48" i="7"/>
  <c r="M48" i="7"/>
  <c r="N48" i="7"/>
  <c r="D49" i="7"/>
  <c r="E49" i="7"/>
  <c r="F49" i="7"/>
  <c r="G49" i="7"/>
  <c r="H49" i="7"/>
  <c r="I49" i="7"/>
  <c r="J49" i="7"/>
  <c r="K49" i="7"/>
  <c r="L49" i="7"/>
  <c r="M49" i="7"/>
  <c r="N49" i="7"/>
  <c r="D50" i="7"/>
  <c r="E50" i="7"/>
  <c r="F50" i="7"/>
  <c r="G50" i="7"/>
  <c r="H50" i="7"/>
  <c r="I50" i="7"/>
  <c r="J50" i="7"/>
  <c r="K50" i="7"/>
  <c r="L50" i="7"/>
  <c r="M50" i="7"/>
  <c r="N50" i="7"/>
  <c r="D51" i="7"/>
  <c r="E51" i="7"/>
  <c r="F51" i="7"/>
  <c r="G51" i="7"/>
  <c r="H51" i="7"/>
  <c r="I51" i="7"/>
  <c r="J51" i="7"/>
  <c r="K51" i="7"/>
  <c r="L51" i="7"/>
  <c r="M51" i="7"/>
  <c r="N51" i="7"/>
  <c r="D52" i="7"/>
  <c r="E52" i="7"/>
  <c r="F52" i="7"/>
  <c r="G52" i="7"/>
  <c r="H52" i="7"/>
  <c r="I52" i="7"/>
  <c r="J52" i="7"/>
  <c r="K52" i="7"/>
  <c r="L52" i="7"/>
  <c r="M52" i="7"/>
  <c r="N52" i="7"/>
  <c r="D53" i="7"/>
  <c r="E53" i="7"/>
  <c r="F53" i="7"/>
  <c r="G53" i="7"/>
  <c r="H53" i="7"/>
  <c r="I53" i="7"/>
  <c r="J53" i="7"/>
  <c r="K53" i="7"/>
  <c r="L53" i="7"/>
  <c r="M53" i="7"/>
  <c r="N53" i="7"/>
  <c r="D54" i="7"/>
  <c r="E54" i="7"/>
  <c r="F54" i="7"/>
  <c r="G54" i="7"/>
  <c r="H54" i="7"/>
  <c r="I54" i="7"/>
  <c r="J54" i="7"/>
  <c r="K54" i="7"/>
  <c r="L54" i="7"/>
  <c r="M54" i="7"/>
  <c r="N54" i="7"/>
  <c r="D55" i="7"/>
  <c r="E55" i="7"/>
  <c r="F55" i="7"/>
  <c r="G55" i="7"/>
  <c r="H55" i="7"/>
  <c r="I55" i="7"/>
  <c r="J55" i="7"/>
  <c r="K55" i="7"/>
  <c r="L55" i="7"/>
  <c r="M55" i="7"/>
  <c r="N55" i="7"/>
  <c r="D56" i="7"/>
  <c r="E56" i="7"/>
  <c r="F56" i="7"/>
  <c r="G56" i="7"/>
  <c r="H56" i="7"/>
  <c r="I56" i="7"/>
  <c r="J56" i="7"/>
  <c r="K56" i="7"/>
  <c r="L56" i="7"/>
  <c r="M56" i="7"/>
  <c r="N56" i="7"/>
  <c r="D57" i="7"/>
  <c r="E57" i="7"/>
  <c r="F57" i="7"/>
  <c r="G57" i="7"/>
  <c r="H57" i="7"/>
  <c r="I57" i="7"/>
  <c r="J57" i="7"/>
  <c r="K57" i="7"/>
  <c r="L57" i="7"/>
  <c r="M57" i="7"/>
  <c r="N57" i="7"/>
  <c r="D58" i="7"/>
  <c r="E58" i="7"/>
  <c r="F58" i="7"/>
  <c r="G58" i="7"/>
  <c r="H58" i="7"/>
  <c r="I58" i="7"/>
  <c r="J58" i="7"/>
  <c r="K58" i="7"/>
  <c r="L58" i="7"/>
  <c r="M58" i="7"/>
  <c r="N58" i="7"/>
  <c r="D59" i="7"/>
  <c r="E59" i="7"/>
  <c r="F59" i="7"/>
  <c r="G59" i="7"/>
  <c r="H59" i="7"/>
  <c r="I59" i="7"/>
  <c r="J59" i="7"/>
  <c r="K59" i="7"/>
  <c r="L59" i="7"/>
  <c r="M59" i="7"/>
  <c r="N59" i="7"/>
  <c r="D60" i="7"/>
  <c r="E60" i="7"/>
  <c r="F60" i="7"/>
  <c r="G60" i="7"/>
  <c r="H60" i="7"/>
  <c r="I60" i="7"/>
  <c r="J60" i="7"/>
  <c r="K60" i="7"/>
  <c r="L60" i="7"/>
  <c r="M60" i="7"/>
  <c r="N60" i="7"/>
  <c r="D61" i="7"/>
  <c r="E61" i="7"/>
  <c r="F61" i="7"/>
  <c r="G61" i="7"/>
  <c r="H61" i="7"/>
  <c r="I61" i="7"/>
  <c r="J61" i="7"/>
  <c r="K61" i="7"/>
  <c r="L61" i="7"/>
  <c r="M61" i="7"/>
  <c r="N61" i="7"/>
  <c r="D62" i="7"/>
  <c r="E62" i="7"/>
  <c r="F62" i="7"/>
  <c r="G62" i="7"/>
  <c r="H62" i="7"/>
  <c r="I62" i="7"/>
  <c r="J62" i="7"/>
  <c r="K62" i="7"/>
  <c r="L62" i="7"/>
  <c r="M62" i="7"/>
  <c r="N62" i="7"/>
  <c r="D63" i="7"/>
  <c r="E63" i="7"/>
  <c r="F63" i="7"/>
  <c r="G63" i="7"/>
  <c r="H63" i="7"/>
  <c r="I63" i="7"/>
  <c r="J63" i="7"/>
  <c r="K63" i="7"/>
  <c r="L63" i="7"/>
  <c r="M63" i="7"/>
  <c r="N63" i="7"/>
  <c r="D64" i="7"/>
  <c r="E64" i="7"/>
  <c r="F64" i="7"/>
  <c r="G64" i="7"/>
  <c r="H64" i="7"/>
  <c r="I64" i="7"/>
  <c r="J64" i="7"/>
  <c r="K64" i="7"/>
  <c r="L64" i="7"/>
  <c r="M64" i="7"/>
  <c r="N64" i="7"/>
  <c r="E4" i="7"/>
  <c r="F4" i="7"/>
  <c r="G4" i="7"/>
  <c r="H4" i="7"/>
  <c r="I4" i="7"/>
  <c r="J4" i="7"/>
  <c r="K4" i="7"/>
  <c r="L4" i="7"/>
  <c r="M4" i="7"/>
  <c r="N4" i="7"/>
</calcChain>
</file>

<file path=xl/sharedStrings.xml><?xml version="1.0" encoding="utf-8"?>
<sst xmlns="http://schemas.openxmlformats.org/spreadsheetml/2006/main" count="3472" uniqueCount="417">
  <si>
    <t>Pl</t>
  </si>
  <si>
    <t>Name</t>
  </si>
  <si>
    <t>Prize Money</t>
  </si>
  <si>
    <t>XC</t>
  </si>
  <si>
    <t>15K</t>
  </si>
  <si>
    <t>10M</t>
  </si>
  <si>
    <t>1M</t>
  </si>
  <si>
    <t>25K</t>
  </si>
  <si>
    <t>10K</t>
  </si>
  <si>
    <t>20K</t>
  </si>
  <si>
    <t>5K</t>
  </si>
  <si>
    <t>MAR (2x)</t>
  </si>
  <si>
    <t>Total</t>
  </si>
  <si>
    <t>Janet Bawcom</t>
  </si>
  <si>
    <t>Amy Van Alstine</t>
  </si>
  <si>
    <t>Sara Hall</t>
  </si>
  <si>
    <t>Mattie Suver</t>
  </si>
  <si>
    <t>Serena Burla</t>
  </si>
  <si>
    <t>Shalane Flanagan</t>
  </si>
  <si>
    <t>Molly Huddle</t>
  </si>
  <si>
    <t>12K (3x)</t>
  </si>
  <si>
    <t>HM</t>
  </si>
  <si>
    <t>Brianne Nelson</t>
  </si>
  <si>
    <t>Annie Bersagel</t>
  </si>
  <si>
    <t>Laura Thweat</t>
  </si>
  <si>
    <t>Kim Conley</t>
  </si>
  <si>
    <t>Kellyn Johnson</t>
  </si>
  <si>
    <t>Meghan Peyton</t>
  </si>
  <si>
    <t>Stephanie Bruce</t>
  </si>
  <si>
    <t>Laura Portis</t>
  </si>
  <si>
    <t>Esther Erb</t>
  </si>
  <si>
    <t>Wendy Thomas</t>
  </si>
  <si>
    <t>Adriana Nelson</t>
  </si>
  <si>
    <t>Emily Infeld</t>
  </si>
  <si>
    <t>Delilah DiCrescenzo</t>
  </si>
  <si>
    <t>Katie DiCamillo</t>
  </si>
  <si>
    <t>Kate Grace</t>
  </si>
  <si>
    <t>Dot McMahan</t>
  </si>
  <si>
    <t>Maegan Krifchin</t>
  </si>
  <si>
    <t>Alisha Williams</t>
  </si>
  <si>
    <t>Desi Davila</t>
  </si>
  <si>
    <t>Neely Spence Gracey</t>
  </si>
  <si>
    <t>Atalelech Asfaw</t>
  </si>
  <si>
    <t>Deena Kastor</t>
  </si>
  <si>
    <t>Sarah Crouch</t>
  </si>
  <si>
    <t>Heather Kamph</t>
  </si>
  <si>
    <t>Tera Moody</t>
  </si>
  <si>
    <t>Kelly Brinkman</t>
  </si>
  <si>
    <t>Caitlin Comfort</t>
  </si>
  <si>
    <t>Alexi Pappas</t>
  </si>
  <si>
    <t>Nicole Camp</t>
  </si>
  <si>
    <t>Alissa McKaig</t>
  </si>
  <si>
    <t>Melissa White</t>
  </si>
  <si>
    <t>Jen Rhines</t>
  </si>
  <si>
    <t>Stephanie Pezzullo</t>
  </si>
  <si>
    <t>Sheri Piers</t>
  </si>
  <si>
    <t>Katie Matthews</t>
  </si>
  <si>
    <t>Shannon Rowbury</t>
  </si>
  <si>
    <t>Heather Cappello</t>
  </si>
  <si>
    <t>Alice Schmidt</t>
  </si>
  <si>
    <t>Frances Koons</t>
  </si>
  <si>
    <t>Ladia Abertson-Junkans</t>
  </si>
  <si>
    <t>Renee Tomlin</t>
  </si>
  <si>
    <t>Katie McGregor</t>
  </si>
  <si>
    <t>Kristen Fryburg-Zaitz</t>
  </si>
  <si>
    <t>Deborah Maier</t>
  </si>
  <si>
    <t>Chelsea Reilly</t>
  </si>
  <si>
    <t>Ashley Miller</t>
  </si>
  <si>
    <t>Theresa Taggart</t>
  </si>
  <si>
    <t>Sarah Cummings</t>
  </si>
  <si>
    <t>Jamie Cheever</t>
  </si>
  <si>
    <t>Clara Grandt</t>
  </si>
  <si>
    <t>Lauren Jimison</t>
  </si>
  <si>
    <t>St. Louis</t>
  </si>
  <si>
    <t>MO</t>
  </si>
  <si>
    <t>Jacksonville</t>
  </si>
  <si>
    <t>FL</t>
  </si>
  <si>
    <t>Washington</t>
  </si>
  <si>
    <t>DC</t>
  </si>
  <si>
    <t>Des Moines</t>
  </si>
  <si>
    <t>IA</t>
  </si>
  <si>
    <t>Grand Rapids</t>
  </si>
  <si>
    <t>MI</t>
  </si>
  <si>
    <t>Duluth</t>
  </si>
  <si>
    <t>MN</t>
  </si>
  <si>
    <t>Atlanta</t>
  </si>
  <si>
    <t>GA</t>
  </si>
  <si>
    <t>New Haven</t>
  </si>
  <si>
    <t>CT</t>
  </si>
  <si>
    <t>Providence</t>
  </si>
  <si>
    <t>RI</t>
  </si>
  <si>
    <t>Minneapolis</t>
  </si>
  <si>
    <t>Alexandria</t>
  </si>
  <si>
    <t>VA</t>
  </si>
  <si>
    <t>Nike/Oregon TC</t>
  </si>
  <si>
    <t>New Balance</t>
  </si>
  <si>
    <t>Asics</t>
  </si>
  <si>
    <t>Hansons-Brooks</t>
  </si>
  <si>
    <t>NJNY TC</t>
  </si>
  <si>
    <t>Adidas/Boulder Running Co</t>
  </si>
  <si>
    <t>Zap Fitness</t>
  </si>
  <si>
    <t>Team USA Minnesota</t>
  </si>
  <si>
    <t>Boulder Track Club</t>
  </si>
  <si>
    <t>New Balance/SRA</t>
  </si>
  <si>
    <t>Unnattached</t>
  </si>
  <si>
    <t>New Balance Silicon Valley</t>
  </si>
  <si>
    <t>Boulder</t>
  </si>
  <si>
    <t>CO</t>
  </si>
  <si>
    <t>Washington Towns</t>
  </si>
  <si>
    <t>Flagstaff</t>
  </si>
  <si>
    <t>AZ</t>
  </si>
  <si>
    <t>NY</t>
  </si>
  <si>
    <t>Falls Church</t>
  </si>
  <si>
    <t>Golden</t>
  </si>
  <si>
    <t>Windsor</t>
  </si>
  <si>
    <t>St. Louis Pk</t>
  </si>
  <si>
    <t>Blowing Rock</t>
  </si>
  <si>
    <t>NC</t>
  </si>
  <si>
    <t>Broomfield</t>
  </si>
  <si>
    <t>Lake Orion</t>
  </si>
  <si>
    <t>Cleveland Heights</t>
  </si>
  <si>
    <t>OH</t>
  </si>
  <si>
    <t xml:space="preserve">New York </t>
  </si>
  <si>
    <t>Age</t>
  </si>
  <si>
    <t>State</t>
  </si>
  <si>
    <t>City</t>
  </si>
  <si>
    <t>Sponsor/Club</t>
  </si>
  <si>
    <t>Portland</t>
  </si>
  <si>
    <t>OR</t>
  </si>
  <si>
    <t>Saucony</t>
  </si>
  <si>
    <t>Nike</t>
  </si>
  <si>
    <t>ME</t>
  </si>
  <si>
    <t>West Sacramento</t>
  </si>
  <si>
    <t>CA</t>
  </si>
  <si>
    <t>Victoria</t>
  </si>
  <si>
    <t>Madison</t>
  </si>
  <si>
    <t>WI</t>
  </si>
  <si>
    <t>Colorado Springs</t>
  </si>
  <si>
    <t>El Dorado Hills</t>
  </si>
  <si>
    <t xml:space="preserve">Ocean City </t>
  </si>
  <si>
    <t>NJ</t>
  </si>
  <si>
    <t>Albuquerque</t>
  </si>
  <si>
    <t>NM</t>
  </si>
  <si>
    <t>San Francisco</t>
  </si>
  <si>
    <t>Boston</t>
  </si>
  <si>
    <t>MA</t>
  </si>
  <si>
    <t>Rochester Hills</t>
  </si>
  <si>
    <t>Mammoth Lakes</t>
  </si>
  <si>
    <t>Charlotte</t>
  </si>
  <si>
    <t>Morgantown</t>
  </si>
  <si>
    <t>WV</t>
  </si>
  <si>
    <t>Kalamazoo</t>
  </si>
  <si>
    <t>Richmond</t>
  </si>
  <si>
    <t>Falmouth</t>
  </si>
  <si>
    <t>Rome</t>
  </si>
  <si>
    <t>Unattached</t>
  </si>
  <si>
    <t>New Balance/Boston</t>
  </si>
  <si>
    <t>Michelle Frey</t>
  </si>
  <si>
    <t>Oiselle</t>
  </si>
  <si>
    <t>Bend</t>
  </si>
  <si>
    <t>NAZ Elite</t>
  </si>
  <si>
    <t>Asics/Team USA Minnesota</t>
  </si>
  <si>
    <t>Eugene</t>
  </si>
  <si>
    <t>Sarah Brown</t>
  </si>
  <si>
    <t>Knoxville</t>
  </si>
  <si>
    <t>TN</t>
  </si>
  <si>
    <t>Adidas/BAA</t>
  </si>
  <si>
    <t>Gabriele Grunewald</t>
  </si>
  <si>
    <t>Brooks/Team USA Minnesota</t>
  </si>
  <si>
    <t>Reebok/Zap Fitness</t>
  </si>
  <si>
    <t>Coronado</t>
  </si>
  <si>
    <t>Mizuno</t>
  </si>
  <si>
    <t>Clinton</t>
  </si>
  <si>
    <t>Adidas/NAZ Elite</t>
  </si>
  <si>
    <t>Unattached/Team Rono</t>
  </si>
  <si>
    <t>Nike/NJNY TC</t>
  </si>
  <si>
    <t>Reebok</t>
  </si>
  <si>
    <t>Brooks</t>
  </si>
  <si>
    <t>Seattle</t>
  </si>
  <si>
    <t>WA</t>
  </si>
  <si>
    <t>Team Nebraska</t>
  </si>
  <si>
    <t>Lincoln</t>
  </si>
  <si>
    <t>NE</t>
  </si>
  <si>
    <t>NYAC</t>
  </si>
  <si>
    <t>Asics/Mammoth TC</t>
  </si>
  <si>
    <t>Mo Trafeh</t>
  </si>
  <si>
    <t>Shadrack Biwott</t>
  </si>
  <si>
    <t>Abdi Abdirahman</t>
  </si>
  <si>
    <t xml:space="preserve">Josphat Boit </t>
  </si>
  <si>
    <t>Tim Ritchie</t>
  </si>
  <si>
    <t xml:space="preserve">Christo Landry </t>
  </si>
  <si>
    <t>Craig Curley</t>
  </si>
  <si>
    <t>Bobby Mack</t>
  </si>
  <si>
    <t xml:space="preserve">Tyler Pennel </t>
  </si>
  <si>
    <t>Andrew Carlson</t>
  </si>
  <si>
    <t>Jason Hartmann</t>
  </si>
  <si>
    <t xml:space="preserve">Joe Moore </t>
  </si>
  <si>
    <t>Matt Llano</t>
  </si>
  <si>
    <t>James Strang</t>
  </si>
  <si>
    <t>Brian Gagnon</t>
  </si>
  <si>
    <t>Ben Sathre</t>
  </si>
  <si>
    <t>Matt Tegankamp</t>
  </si>
  <si>
    <t>Aaron Braun</t>
  </si>
  <si>
    <t>Nick Arciniaga</t>
  </si>
  <si>
    <t>Ben True</t>
  </si>
  <si>
    <t>Bobby Curtis</t>
  </si>
  <si>
    <t>Meb Keflezighi</t>
  </si>
  <si>
    <t>Elliot Krause</t>
  </si>
  <si>
    <t>Chris Derrick</t>
  </si>
  <si>
    <t>Ryan Vail</t>
  </si>
  <si>
    <t>Garrett Heath</t>
  </si>
  <si>
    <t>Andrew Bumbalough</t>
  </si>
  <si>
    <t>Sergio Reyes</t>
  </si>
  <si>
    <t>Dathan Ritzenhein</t>
  </si>
  <si>
    <t>Jeff See</t>
  </si>
  <si>
    <t>Leo Manzano</t>
  </si>
  <si>
    <t>Luke Puskedra</t>
  </si>
  <si>
    <t>Sean Quigley</t>
  </si>
  <si>
    <t>Jake Schmitt</t>
  </si>
  <si>
    <t>Elliot Heath</t>
  </si>
  <si>
    <t>Craig Miller</t>
  </si>
  <si>
    <t>Travis Mahoney</t>
  </si>
  <si>
    <t>Joseph Chirlee</t>
  </si>
  <si>
    <t>Joe Stilin</t>
  </si>
  <si>
    <t>Miles Batty</t>
  </si>
  <si>
    <t>Chris Solinsky</t>
  </si>
  <si>
    <t>Liam Boylan-Pett</t>
  </si>
  <si>
    <t>Chris Barnicle</t>
  </si>
  <si>
    <t>John Gilberston</t>
  </si>
  <si>
    <t>AJ Acosta</t>
  </si>
  <si>
    <t>Michael Reneau</t>
  </si>
  <si>
    <t>Ian Burrell</t>
  </si>
  <si>
    <t>Pat Fullerton</t>
  </si>
  <si>
    <t>Tony Filipek</t>
  </si>
  <si>
    <t>Zachary Hine</t>
  </si>
  <si>
    <t>Scott Wietecha</t>
  </si>
  <si>
    <t>Jake Riley</t>
  </si>
  <si>
    <t>Augustus Maiyo</t>
  </si>
  <si>
    <t>Scott MacPherson</t>
  </si>
  <si>
    <t>Richard Medina</t>
  </si>
  <si>
    <t>Donn Cabral</t>
  </si>
  <si>
    <t>Jared Bassett</t>
  </si>
  <si>
    <t>Englewood</t>
  </si>
  <si>
    <t>Folsom</t>
  </si>
  <si>
    <t>Brighton</t>
  </si>
  <si>
    <t>Ann Arbor</t>
  </si>
  <si>
    <t>Tucson</t>
  </si>
  <si>
    <t>Appleton</t>
  </si>
  <si>
    <t>St. Paul</t>
  </si>
  <si>
    <t xml:space="preserve">Rochester </t>
  </si>
  <si>
    <t>Bradford</t>
  </si>
  <si>
    <t>Chaska</t>
  </si>
  <si>
    <t>Caro</t>
  </si>
  <si>
    <t>Boulder TC</t>
  </si>
  <si>
    <t>Duarte</t>
  </si>
  <si>
    <t>San Diego</t>
  </si>
  <si>
    <t>Raleigh</t>
  </si>
  <si>
    <t>Hendersonville</t>
  </si>
  <si>
    <t>Los Osos</t>
  </si>
  <si>
    <t>Hanover</t>
  </si>
  <si>
    <t>NH</t>
  </si>
  <si>
    <t>Berkley</t>
  </si>
  <si>
    <t>Beaverton</t>
  </si>
  <si>
    <t>SRA Elite</t>
  </si>
  <si>
    <t>Adidas</t>
  </si>
  <si>
    <t>Reebok/ZAP Fitness</t>
  </si>
  <si>
    <t>Under Armour/Team Run Flagstaff Pro</t>
  </si>
  <si>
    <t>Nike/Oregon Project</t>
  </si>
  <si>
    <t>Greenville</t>
  </si>
  <si>
    <t>Asics Aggie Running Club</t>
  </si>
  <si>
    <t>Austin</t>
  </si>
  <si>
    <t>TX</t>
  </si>
  <si>
    <t>Twin Cities TC</t>
  </si>
  <si>
    <t>San Fransisco</t>
  </si>
  <si>
    <t>Old Bridge</t>
  </si>
  <si>
    <t>WCAP</t>
  </si>
  <si>
    <t>San Antonio</t>
  </si>
  <si>
    <t>Asics/Austin TC</t>
  </si>
  <si>
    <t>Fargo</t>
  </si>
  <si>
    <t>ND</t>
  </si>
  <si>
    <t>Annandale</t>
  </si>
  <si>
    <t>Malcolm Richards</t>
  </si>
  <si>
    <t>Ujena Fit Club</t>
  </si>
  <si>
    <t>Adidas/Rogue AC</t>
  </si>
  <si>
    <t>Oceanside</t>
  </si>
  <si>
    <t>Women</t>
  </si>
  <si>
    <t>Men</t>
  </si>
  <si>
    <t>Median Age</t>
  </si>
  <si>
    <t>Mean Age</t>
  </si>
  <si>
    <t>Median Prize Money</t>
  </si>
  <si>
    <t>Mean Prize Money</t>
  </si>
  <si>
    <t>Median Score</t>
  </si>
  <si>
    <t>Mean Score</t>
  </si>
  <si>
    <t>Max Score</t>
  </si>
  <si>
    <t>Min Score</t>
  </si>
  <si>
    <t>Sponsor</t>
  </si>
  <si>
    <t>Club</t>
  </si>
  <si>
    <t>New Balance/NJNY TC</t>
  </si>
  <si>
    <t>N</t>
  </si>
  <si>
    <t>Club Support</t>
  </si>
  <si>
    <t>Both</t>
  </si>
  <si>
    <t>Nashville Harriers</t>
  </si>
  <si>
    <t>Shoe Sponsor</t>
  </si>
  <si>
    <t>Athlete</t>
  </si>
  <si>
    <t>Latitute</t>
  </si>
  <si>
    <t>Longitude</t>
  </si>
  <si>
    <t>**http://mynasadata.larc.nasa.gov/latitudelongitude-finder/</t>
  </si>
  <si>
    <t>Latitude</t>
  </si>
  <si>
    <t xml:space="preserve">MAR </t>
  </si>
  <si>
    <t xml:space="preserve">12K </t>
  </si>
  <si>
    <t>Half-Marathon</t>
  </si>
  <si>
    <t>Marathon</t>
  </si>
  <si>
    <t>Race</t>
  </si>
  <si>
    <t>No. of Races</t>
  </si>
  <si>
    <t>10M*</t>
  </si>
  <si>
    <t>*Women only</t>
  </si>
  <si>
    <t>Ladia Albertson-Junkans</t>
  </si>
  <si>
    <t>Mode Score</t>
  </si>
  <si>
    <t>Mode Age</t>
  </si>
  <si>
    <t>Max Age</t>
  </si>
  <si>
    <t>Min Age</t>
  </si>
  <si>
    <t>Points</t>
  </si>
  <si>
    <t>Prize</t>
  </si>
  <si>
    <t>Support</t>
  </si>
  <si>
    <t>Mode Prize Money</t>
  </si>
  <si>
    <t>Max Prize</t>
  </si>
  <si>
    <t>Min Prize</t>
  </si>
  <si>
    <t>Races</t>
  </si>
  <si>
    <t>Median No. Competed</t>
  </si>
  <si>
    <t>Mean No. Competed</t>
  </si>
  <si>
    <t>Mode No. Competed</t>
  </si>
  <si>
    <t>Max No. Competed</t>
  </si>
  <si>
    <t>Min No. Competed</t>
  </si>
  <si>
    <t>Median No. Placed</t>
  </si>
  <si>
    <t>Mean No. Placed</t>
  </si>
  <si>
    <t>Mode No. Placed</t>
  </si>
  <si>
    <t xml:space="preserve"> Max No. Placed</t>
  </si>
  <si>
    <t>Min No. Placed</t>
  </si>
  <si>
    <t xml:space="preserve">                                   </t>
  </si>
  <si>
    <t>Count of Value</t>
  </si>
  <si>
    <t>Column Labels</t>
  </si>
  <si>
    <t>Row Labels</t>
  </si>
  <si>
    <t>Grand Total</t>
  </si>
  <si>
    <t>Distance</t>
  </si>
  <si>
    <t>Distance Traveled to Race</t>
  </si>
  <si>
    <t>Median</t>
  </si>
  <si>
    <t>Mean</t>
  </si>
  <si>
    <t>Mode</t>
  </si>
  <si>
    <t>Max</t>
  </si>
  <si>
    <t>Min</t>
  </si>
  <si>
    <t>Place</t>
  </si>
  <si>
    <t>Median Travel Distance</t>
  </si>
  <si>
    <t>Mean Travel Distance</t>
  </si>
  <si>
    <t>Mode Travel Distance</t>
  </si>
  <si>
    <t>Max Travel Distance</t>
  </si>
  <si>
    <t>Min Travel Distance</t>
  </si>
  <si>
    <t>BAA</t>
  </si>
  <si>
    <t>Boulder Running Co</t>
  </si>
  <si>
    <t>Mammoth TC</t>
  </si>
  <si>
    <t>SRA</t>
  </si>
  <si>
    <t>Oregon TC</t>
  </si>
  <si>
    <t>Team Rono</t>
  </si>
  <si>
    <t>Hansons</t>
  </si>
  <si>
    <t>ZAP Fitness</t>
  </si>
  <si>
    <t>Under Armour</t>
  </si>
  <si>
    <t>Team Run Flagstaff Pro</t>
  </si>
  <si>
    <t>Oregon Project</t>
  </si>
  <si>
    <t>Austin TC</t>
  </si>
  <si>
    <t>Rogue AC</t>
  </si>
  <si>
    <t>TOTAL</t>
  </si>
  <si>
    <t>Mode: Team</t>
  </si>
  <si>
    <t>Oregon TC (OTC)</t>
  </si>
  <si>
    <t>n/a</t>
  </si>
  <si>
    <t>Mode:Team</t>
  </si>
  <si>
    <t>unattached</t>
  </si>
  <si>
    <t xml:space="preserve">mode: </t>
  </si>
  <si>
    <t>men</t>
  </si>
  <si>
    <t>women</t>
  </si>
  <si>
    <t>**INDEX(Range,MATCH(MAX(COUNTIF(Range,Range)),COUNTIF(Range,Range),0))</t>
  </si>
  <si>
    <t>Formulas:</t>
  </si>
  <si>
    <t>Mode(Text)</t>
  </si>
  <si>
    <t>Mode:Team(s)</t>
  </si>
  <si>
    <t>Mode:TEAMS</t>
  </si>
  <si>
    <t>Audience</t>
  </si>
  <si>
    <t>Insight Need</t>
  </si>
  <si>
    <t>hypothetical</t>
  </si>
  <si>
    <t>Data Analysis</t>
  </si>
  <si>
    <t>insights through counts (comparison, centrality measures) and Reduction/Simplification (cluster analysis, centrality measures)</t>
  </si>
  <si>
    <t>http://www.runnerspace.com/USARunningCircuit</t>
  </si>
  <si>
    <t>Constraints</t>
  </si>
  <si>
    <t>No. of Records</t>
  </si>
  <si>
    <t>only the athletes who scored (placed in top 10) in a USA Running Circuit race</t>
  </si>
  <si>
    <t>Total: 119 -  61 women, 58 men</t>
  </si>
  <si>
    <t>Source</t>
  </si>
  <si>
    <t>Formulas</t>
  </si>
  <si>
    <r>
      <t>mode [=mode(</t>
    </r>
    <r>
      <rPr>
        <i/>
        <sz val="11"/>
        <color theme="1"/>
        <rFont val="Calibri"/>
        <scheme val="minor"/>
      </rPr>
      <t>range)</t>
    </r>
  </si>
  <si>
    <r>
      <t>mean [=average(</t>
    </r>
    <r>
      <rPr>
        <i/>
        <sz val="11"/>
        <color theme="1"/>
        <rFont val="Calibri"/>
        <scheme val="minor"/>
      </rPr>
      <t>range</t>
    </r>
    <r>
      <rPr>
        <sz val="11"/>
        <color theme="1"/>
        <rFont val="Calibri"/>
        <family val="2"/>
        <scheme val="minor"/>
      </rPr>
      <t>)], =INDEX(</t>
    </r>
    <r>
      <rPr>
        <i/>
        <sz val="11"/>
        <color theme="1"/>
        <rFont val="Calibri"/>
        <scheme val="minor"/>
      </rPr>
      <t>Range</t>
    </r>
    <r>
      <rPr>
        <sz val="11"/>
        <color theme="1"/>
        <rFont val="Calibri"/>
        <family val="2"/>
        <scheme val="minor"/>
      </rPr>
      <t>,MATCH(MAX(COUNTIF(</t>
    </r>
    <r>
      <rPr>
        <i/>
        <sz val="11"/>
        <color theme="1"/>
        <rFont val="Calibri"/>
        <scheme val="minor"/>
      </rPr>
      <t>Range,Range</t>
    </r>
    <r>
      <rPr>
        <sz val="11"/>
        <color theme="1"/>
        <rFont val="Calibri"/>
        <family val="2"/>
        <scheme val="minor"/>
      </rPr>
      <t>)),COUNTIF(</t>
    </r>
    <r>
      <rPr>
        <i/>
        <sz val="11"/>
        <color theme="1"/>
        <rFont val="Calibri"/>
        <scheme val="minor"/>
      </rPr>
      <t>Range,Range</t>
    </r>
    <r>
      <rPr>
        <sz val="11"/>
        <color theme="1"/>
        <rFont val="Calibri"/>
        <family val="2"/>
        <scheme val="minor"/>
      </rPr>
      <t>),0))]</t>
    </r>
  </si>
  <si>
    <r>
      <t>median [=median(</t>
    </r>
    <r>
      <rPr>
        <i/>
        <sz val="11"/>
        <color theme="1"/>
        <rFont val="Calibri"/>
        <scheme val="minor"/>
      </rPr>
      <t>range)]</t>
    </r>
  </si>
  <si>
    <r>
      <t>count [=count(</t>
    </r>
    <r>
      <rPr>
        <i/>
        <sz val="11"/>
        <color theme="1"/>
        <rFont val="Calibri"/>
        <scheme val="minor"/>
      </rPr>
      <t>range)</t>
    </r>
    <r>
      <rPr>
        <sz val="11"/>
        <color theme="1"/>
        <rFont val="Calibri"/>
        <family val="2"/>
        <scheme val="minor"/>
      </rPr>
      <t>]</t>
    </r>
  </si>
  <si>
    <r>
      <t>Min [=min(</t>
    </r>
    <r>
      <rPr>
        <i/>
        <sz val="11"/>
        <color theme="1"/>
        <rFont val="Calibri"/>
        <scheme val="minor"/>
      </rPr>
      <t>range)</t>
    </r>
    <r>
      <rPr>
        <sz val="11"/>
        <color theme="1"/>
        <rFont val="Calibri"/>
        <family val="2"/>
        <scheme val="minor"/>
      </rPr>
      <t>]</t>
    </r>
  </si>
  <si>
    <r>
      <t>Max [=max(</t>
    </r>
    <r>
      <rPr>
        <i/>
        <sz val="11"/>
        <color theme="1"/>
        <rFont val="Calibri"/>
        <scheme val="minor"/>
      </rPr>
      <t>range</t>
    </r>
    <r>
      <rPr>
        <sz val="11"/>
        <color theme="1"/>
        <rFont val="Calibri"/>
        <family val="2"/>
        <scheme val="minor"/>
      </rPr>
      <t>)]</t>
    </r>
  </si>
  <si>
    <t>Vlookup</t>
  </si>
  <si>
    <t>pivot tables</t>
  </si>
  <si>
    <t>Other sources</t>
  </si>
  <si>
    <t>http://mynasadata.larc.nasa.gov/latitudelongitude-finder/</t>
  </si>
  <si>
    <t>Relational Data</t>
  </si>
  <si>
    <t>Attribute Data</t>
  </si>
  <si>
    <t>*Weighted</t>
  </si>
  <si>
    <t>*Directed</t>
  </si>
  <si>
    <t>Network</t>
  </si>
  <si>
    <t>age, gender, sponor/club, location, prize money</t>
  </si>
  <si>
    <t>to compare the depth and participation between women and men competing in the USA Running Circuit - looking at points, age, prize money, support, distance traveled.</t>
  </si>
  <si>
    <t>Distance Travelled</t>
  </si>
  <si>
    <t>Placed</t>
  </si>
  <si>
    <t>placed</t>
  </si>
  <si>
    <t>Placed/Total</t>
  </si>
  <si>
    <t>% - placed/total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</si>
</sst>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scheme val="minor"/>
    </font>
    <font>
      <sz val="11"/>
      <name val="Calibri"/>
      <scheme val="minor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/>
      <right style="thin">
        <color auto="1"/>
      </right>
      <top/>
      <bottom/>
      <diagonal/>
    </border>
  </borders>
  <cellStyleXfs count="131">
    <xf numFmtId="0" fontId="0" fillId="0" borderId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6">
    <xf numFmtId="0" fontId="0" fillId="0" borderId="0" xfId="0"/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3" fontId="0" fillId="0" borderId="0" xfId="0" applyNumberFormat="1"/>
    <xf numFmtId="16" fontId="1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16" fontId="1" fillId="0" borderId="0" xfId="0" applyNumberFormat="1" applyFont="1" applyAlignment="1">
      <alignment horizontal="left" vertical="center" wrapText="1"/>
    </xf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 vertical="center" wrapText="1"/>
    </xf>
    <xf numFmtId="16" fontId="1" fillId="0" borderId="0" xfId="0" applyNumberFormat="1" applyFon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Font="1" applyAlignment="1">
      <alignment horizontal="left"/>
    </xf>
    <xf numFmtId="16" fontId="0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/>
    </xf>
    <xf numFmtId="0" fontId="0" fillId="0" borderId="0" xfId="0" pivotButton="1"/>
    <xf numFmtId="0" fontId="0" fillId="0" borderId="0" xfId="0" applyNumberFormat="1"/>
    <xf numFmtId="0" fontId="0" fillId="0" borderId="0" xfId="0" pivotButton="1" applyAlignment="1">
      <alignment horizontal="center"/>
    </xf>
    <xf numFmtId="0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0" xfId="0" applyNumberForma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0" fillId="0" borderId="0" xfId="0" applyNumberFormat="1" applyAlignment="1">
      <alignment horizontal="right"/>
    </xf>
    <xf numFmtId="2" fontId="0" fillId="2" borderId="0" xfId="0" applyNumberFormat="1" applyFill="1" applyAlignment="1">
      <alignment horizontal="center"/>
    </xf>
    <xf numFmtId="2" fontId="0" fillId="2" borderId="0" xfId="0" applyNumberFormat="1" applyFill="1"/>
    <xf numFmtId="2" fontId="1" fillId="0" borderId="0" xfId="0" applyNumberFormat="1" applyFont="1"/>
    <xf numFmtId="2" fontId="5" fillId="0" borderId="0" xfId="0" applyNumberFormat="1" applyFont="1"/>
    <xf numFmtId="2" fontId="0" fillId="0" borderId="0" xfId="0" applyNumberFormat="1" applyFill="1"/>
    <xf numFmtId="0" fontId="0" fillId="2" borderId="0" xfId="0" applyFill="1"/>
    <xf numFmtId="0" fontId="6" fillId="0" borderId="0" xfId="0" applyFont="1"/>
    <xf numFmtId="0" fontId="0" fillId="3" borderId="0" xfId="0" applyFill="1"/>
    <xf numFmtId="2" fontId="0" fillId="3" borderId="0" xfId="0" applyNumberFormat="1" applyFill="1"/>
    <xf numFmtId="0" fontId="7" fillId="0" borderId="0" xfId="0" applyFont="1"/>
    <xf numFmtId="0" fontId="5" fillId="0" borderId="0" xfId="0" applyFont="1"/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Border="1" applyAlignment="1">
      <alignment vertical="top"/>
    </xf>
    <xf numFmtId="0" fontId="0" fillId="0" borderId="0" xfId="0" applyBorder="1" applyAlignment="1"/>
    <xf numFmtId="0" fontId="0" fillId="0" borderId="0" xfId="0" applyBorder="1" applyAlignment="1">
      <alignment horizontal="right" vertical="top"/>
    </xf>
    <xf numFmtId="9" fontId="0" fillId="0" borderId="0" xfId="1" applyFont="1"/>
    <xf numFmtId="9" fontId="0" fillId="0" borderId="0" xfId="0" applyNumberFormat="1"/>
    <xf numFmtId="0" fontId="0" fillId="0" borderId="0" xfId="0" applyAlignment="1">
      <alignment horizontal="left" vertical="top" wrapText="1"/>
    </xf>
  </cellXfs>
  <cellStyles count="131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30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29" builtinId="8" hidden="1"/>
    <cellStyle name="Normal" xfId="0" builtinId="0"/>
    <cellStyle name="Percent" xfId="1" builtinId="5"/>
  </cellStyles>
  <dxfs count="3"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pivotCacheDefinition" Target="pivotCache/pivotCacheDefinition1.xml"/><Relationship Id="rId9" Type="http://schemas.openxmlformats.org/officeDocument/2006/relationships/worksheet" Target="worksheets/sheet9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33" Type="http://schemas.openxmlformats.org/officeDocument/2006/relationships/pivotCacheDefinition" Target="pivotCache/pivotCacheDefinition2.xml"/><Relationship Id="rId34" Type="http://schemas.openxmlformats.org/officeDocument/2006/relationships/theme" Target="theme/theme1.xml"/><Relationship Id="rId35" Type="http://schemas.openxmlformats.org/officeDocument/2006/relationships/styles" Target="styles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37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Kristina Olsen" refreshedDate="41757.901741087961" createdVersion="5" refreshedVersion="5" minRefreshableVersion="3" recordCount="671">
  <cacheSource type="consolidation">
    <consolidation autoPage="0">
      <rangeSets count="1">
        <rangeSet ref="A1:L62" sheet="W-CleanRaceMatrix"/>
      </rangeSets>
    </consolidation>
  </cacheSource>
  <cacheFields count="3">
    <cacheField name="Row" numFmtId="0">
      <sharedItems count="61">
        <s v="Molly Huddle"/>
        <s v="Shalane Flanagan"/>
        <s v="Mattie Suver"/>
        <s v="Janet Bawcom"/>
        <s v="Brianne Nelson"/>
        <s v="Annie Bersagel"/>
        <s v="Laura Thweat"/>
        <s v="Sara Hall"/>
        <s v="Kim Conley"/>
        <s v="Kellyn Johnson"/>
        <s v="Meghan Peyton"/>
        <s v="Stephanie Bruce"/>
        <s v="Laura Portis"/>
        <s v="Esther Erb"/>
        <s v="Wendy Thomas"/>
        <s v="Adriana Nelson"/>
        <s v="Emily Infeld"/>
        <s v="Delilah DiCrescenzo"/>
        <s v="Katie DiCamillo"/>
        <s v="Michelle Frey"/>
        <s v="Kate Grace"/>
        <s v="Dot McMahan"/>
        <s v="Maegan Krifchin"/>
        <s v="Alisha Williams"/>
        <s v="Desi Davila"/>
        <s v="Neely Spence Gracey"/>
        <s v="Atalelech Asfaw"/>
        <s v="Deena Kastor"/>
        <s v="Sarah Crouch"/>
        <s v="Heather Kamph"/>
        <s v="Tera Moody"/>
        <s v="Kelly Brinkman"/>
        <s v="Caitlin Comfort"/>
        <s v="Alexi Pappas"/>
        <s v="Nicole Camp"/>
        <s v="Alissa McKaig"/>
        <s v="Sarah Brown"/>
        <s v="Melissa White"/>
        <s v="Jen Rhines"/>
        <s v="Gabriele Grunewald"/>
        <s v="Stephanie Pezzullo"/>
        <s v="Sheri Piers"/>
        <s v="Katie Matthews"/>
        <s v="Shannon Rowbury"/>
        <s v="Heather Cappello"/>
        <s v="Alice Schmidt"/>
        <s v="Serena Burla"/>
        <s v="Frances Koons"/>
        <s v="Amy Van Alstine"/>
        <s v="Ladia Abertson-Junkans"/>
        <s v="Renee Tomlin"/>
        <s v="Katie McGregor"/>
        <s v="Kristen Fryburg-Zaitz"/>
        <s v="Deborah Maier"/>
        <s v="Chelsea Reilly"/>
        <s v="Ashley Miller"/>
        <s v="Theresa Taggart"/>
        <s v="Sarah Cummings"/>
        <s v="Jamie Cheever"/>
        <s v="Clara Grandt"/>
        <s v="Lauren Jimison"/>
      </sharedItems>
    </cacheField>
    <cacheField name="Column" numFmtId="0">
      <sharedItems count="11">
        <s v="XC"/>
        <s v="15K"/>
        <s v="10M"/>
        <s v="1M"/>
        <s v="25K"/>
        <s v="Half-Marathon"/>
        <s v="10K"/>
        <s v="20K"/>
        <s v="5K"/>
        <s v="Marathon"/>
        <s v="12K "/>
      </sharedItems>
    </cacheField>
    <cacheField name="Value" numFmtId="0">
      <sharedItems containsString="0" containsBlank="1" containsNumber="1" minValue="0" maxValue="2575.067799454589" count="140">
        <m/>
        <n v="0"/>
        <n v="362.66674262646222"/>
        <n v="1719.280446908554"/>
        <n v="2349.7556966089305"/>
        <n v="787.40559158857559"/>
        <n v="1437.4090061231727"/>
        <n v="1037.5765559141998"/>
        <n v="845.28516946906802"/>
        <n v="1187.9724138143768"/>
        <n v="1685.4262070193604"/>
        <n v="1489.3379171022618"/>
        <n v="339.85616771766996"/>
        <n v="553.34344313990994"/>
        <n v="56.668524922375539"/>
        <n v="807.22635273030539"/>
        <n v="1477.3726943881761"/>
        <n v="1501.1980931881424"/>
        <n v="1035.4163390191759"/>
        <n v="817.80468046390763"/>
        <n v="1222.2209391089762"/>
        <n v="1502.0386466818284"/>
        <n v="465.97918056895463"/>
        <n v="1196.8037692319697"/>
        <n v="946.53440791930188"/>
        <n v="21.149930688157212"/>
        <n v="949.72646104898308"/>
        <n v="1485.7195259302493"/>
        <n v="1229.001591614483"/>
        <n v="1687.6842751335178"/>
        <n v="1760.6445798977029"/>
        <n v="1502.6869154211624"/>
        <n v="1205.5919718297084"/>
        <n v="1069.6705426683211"/>
        <n v="1551.2805859492523"/>
        <n v="1914.1312352325581"/>
        <n v="1683.3677274902564"/>
        <n v="2374.5858029768019"/>
        <n v="1767.8976265048716"/>
        <n v="1914.2832224561303"/>
        <n v="2202.2050993807979"/>
        <n v="466.63181442503753"/>
        <n v="1192.2458041492866"/>
        <n v="234.36106086252025"/>
        <n v="908.34098924583213"/>
        <n v="1053.205066164124"/>
        <n v="1114.931674867622"/>
        <n v="934.75165430997731"/>
        <n v="1290.236944937895"/>
        <n v="426.42621130944616"/>
        <n v="983.11444467425179"/>
        <n v="469.88842900313387"/>
        <n v="354.37319073189559"/>
        <n v="967.17672046494647"/>
        <n v="89.862453645823024"/>
        <n v="1479.2814742329244"/>
        <n v="1004.3430168071806"/>
        <n v="772.96274884624279"/>
        <n v="1218.4373099168663"/>
        <n v="1661.4828250039534"/>
        <n v="666.6429748268614"/>
        <n v="1480.3536224967704"/>
        <n v="808.23280153062433"/>
        <n v="2473.5109325901722"/>
        <n v="871.90577448197416"/>
        <n v="835.61013921185736"/>
        <n v="745.90729840989036"/>
        <n v="69.592581257275455"/>
        <n v="976.96323084400444"/>
        <n v="358.00886982929524"/>
        <n v="900.06481050913271"/>
        <n v="86.043419202596169"/>
        <n v="136.63681099168278"/>
        <n v="1407.4240993917083"/>
        <n v="855.65053419855815"/>
        <n v="129.36018958439882"/>
        <n v="525.61111727700825"/>
        <n v="463.83433050375254"/>
        <n v="607.47651024470258"/>
        <n v="1483.4349022162435"/>
        <n v="1102.8844429672604"/>
        <n v="979.08696648096316"/>
        <n v="1644.7158387006778"/>
        <n v="1558.672925025435"/>
        <n v="400.9467772049905"/>
        <n v="318.3125435360144"/>
        <n v="910.89153373707506"/>
        <n v="234.36106086251999"/>
        <n v="850.66038604951927"/>
        <n v="708.12296554126794"/>
        <n v="2575.067799454589"/>
        <n v="636.02558209912797"/>
        <n v="635.2953623693744"/>
        <n v="498.29777869175814"/>
        <n v="650.58289895115774"/>
        <n v="864.80304672276111"/>
        <n v="123.5790552258011"/>
        <n v="514.57482165426734"/>
        <n v="2181.524650566344"/>
        <n v="2256.0148787104004"/>
        <n v="329.62454423349982"/>
        <n v="593.58134067838319"/>
        <n v="1116.5815461651023"/>
        <n v="1078.2627849323439"/>
        <n v="1135.0339410668532"/>
        <n v="935.92913106167873"/>
        <n v="41.124748188237092"/>
        <n v="398.56212172331027"/>
        <n v="1547.037877940458"/>
        <n v="1017.0867310469993"/>
        <n v="393.62269201936448"/>
        <n v="1430.7758262884759"/>
        <n v="930.43525840614029"/>
        <n v="535.60421709958916"/>
        <n v="824.26518867957191"/>
        <n v="113.32443617758561"/>
        <n v="199.35219571174531"/>
        <n v="931.45874970591319"/>
        <n v="1011.6079996752627"/>
        <n v="136.63249262486198"/>
        <n v="1193.9020397276088"/>
        <n v="406.93448420130545"/>
        <n v="140.22608003784453"/>
        <n v="909.8681956893389"/>
        <n v="5.3176257804404123"/>
        <n v="804.97334100221917"/>
        <n v="1217.9747535180279"/>
        <n v="1679.7713733700732"/>
        <n v="2485.9778073592011"/>
        <n v="1741.4141600500825"/>
        <n v="2370.0795967465356"/>
        <n v="168.86413554876395"/>
        <n v="1308.4811277148469"/>
        <n v="992.72335395976495"/>
        <n v="1016.4563648439521"/>
        <n v="163.93539520260617"/>
        <n v="474.58606643628917"/>
        <n v="2298.8733715203575"/>
        <n v="1860.9550763393659"/>
        <n v="2349.350700333744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Kristina Olsen" refreshedDate="41757.947058796293" createdVersion="5" refreshedVersion="5" minRefreshableVersion="3" recordCount="580">
  <cacheSource type="consolidation">
    <consolidation autoPage="0">
      <rangeSets count="1">
        <rangeSet ref="A1:K59" sheet="M-CleanRaceMatrix"/>
      </rangeSets>
    </consolidation>
  </cacheSource>
  <cacheFields count="3">
    <cacheField name="Row" numFmtId="0">
      <sharedItems count="58">
        <s v="Shadrack Biwott"/>
        <s v="Matt Tegankamp"/>
        <s v="Aaron Braun"/>
        <s v="Josphat Boit "/>
        <s v="Tim Ritchie"/>
        <s v="Christo Landry "/>
        <s v="Tyler Pennel "/>
        <s v="Mo Trafeh"/>
        <s v="Nick Arciniaga"/>
        <s v="Abdi Abdirahman"/>
        <s v="Ben True"/>
        <s v="Bobby Curtis"/>
        <s v="Meb Keflezighi"/>
        <s v="Elliot Krause"/>
        <s v="Craig Curley"/>
        <s v="Matt Llano"/>
        <s v="Chris Derrick"/>
        <s v="Ryan Vail"/>
        <s v="Garrett Heath"/>
        <s v="Andrew Bumbalough"/>
        <s v="Sergio Reyes"/>
        <s v="Dathan Ritzenhein"/>
        <s v="Jeff See"/>
        <s v="Leo Manzano"/>
        <s v="Joe Moore "/>
        <s v="Bobby Mack"/>
        <s v="Luke Puskedra"/>
        <s v="Sean Quigley"/>
        <s v="Jake Schmitt"/>
        <s v="Elliot Heath"/>
        <s v="Craig Miller"/>
        <s v="Travis Mahoney"/>
        <s v="Joseph Chirlee"/>
        <s v="Joe Stilin"/>
        <s v="Miles Batty"/>
        <s v="Andrew Carlson"/>
        <s v="Jason Hartmann"/>
        <s v="Chris Solinsky"/>
        <s v="Liam Boylan-Pett"/>
        <s v="Chris Barnicle"/>
        <s v="John Gilberston"/>
        <s v="Malcolm Richards"/>
        <s v="AJ Acosta"/>
        <s v="Michael Reneau"/>
        <s v="Ian Burrell"/>
        <s v="Pat Fullerton"/>
        <s v="James Strang"/>
        <s v="Tony Filipek"/>
        <s v="Zachary Hine"/>
        <s v="Scott Wietecha"/>
        <s v="Jake Riley"/>
        <s v="Augustus Maiyo"/>
        <s v="Scott MacPherson"/>
        <s v="Richard Medina"/>
        <s v="Donn Cabral"/>
        <s v="Brian Gagnon"/>
        <s v="Ben Sathre"/>
        <s v="Jared Bassett"/>
      </sharedItems>
    </cacheField>
    <cacheField name="Column" numFmtId="0">
      <sharedItems count="10">
        <s v="XC"/>
        <s v="15K"/>
        <s v="1M"/>
        <s v="25K"/>
        <s v="Half-Marathon"/>
        <s v="10K"/>
        <s v="20K"/>
        <s v="5K"/>
        <s v="Marathon"/>
        <s v="12K "/>
      </sharedItems>
    </cacheField>
    <cacheField name="Value" numFmtId="0">
      <sharedItems containsString="0" containsBlank="1" containsNumber="1" minValue="38.303373301587214" maxValue="2530.812457664460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71">
  <r>
    <x v="0"/>
    <x v="0"/>
    <x v="0"/>
  </r>
  <r>
    <x v="0"/>
    <x v="1"/>
    <x v="0"/>
  </r>
  <r>
    <x v="0"/>
    <x v="2"/>
    <x v="0"/>
  </r>
  <r>
    <x v="0"/>
    <x v="3"/>
    <x v="0"/>
  </r>
  <r>
    <x v="0"/>
    <x v="4"/>
    <x v="0"/>
  </r>
  <r>
    <x v="0"/>
    <x v="5"/>
    <x v="0"/>
  </r>
  <r>
    <x v="0"/>
    <x v="6"/>
    <x v="0"/>
  </r>
  <r>
    <x v="0"/>
    <x v="7"/>
    <x v="0"/>
  </r>
  <r>
    <x v="0"/>
    <x v="8"/>
    <x v="1"/>
  </r>
  <r>
    <x v="0"/>
    <x v="9"/>
    <x v="0"/>
  </r>
  <r>
    <x v="0"/>
    <x v="10"/>
    <x v="2"/>
  </r>
  <r>
    <x v="1"/>
    <x v="0"/>
    <x v="3"/>
  </r>
  <r>
    <x v="1"/>
    <x v="1"/>
    <x v="0"/>
  </r>
  <r>
    <x v="1"/>
    <x v="2"/>
    <x v="0"/>
  </r>
  <r>
    <x v="1"/>
    <x v="3"/>
    <x v="0"/>
  </r>
  <r>
    <x v="1"/>
    <x v="4"/>
    <x v="0"/>
  </r>
  <r>
    <x v="1"/>
    <x v="5"/>
    <x v="0"/>
  </r>
  <r>
    <x v="1"/>
    <x v="6"/>
    <x v="0"/>
  </r>
  <r>
    <x v="1"/>
    <x v="7"/>
    <x v="0"/>
  </r>
  <r>
    <x v="1"/>
    <x v="8"/>
    <x v="0"/>
  </r>
  <r>
    <x v="1"/>
    <x v="9"/>
    <x v="0"/>
  </r>
  <r>
    <x v="1"/>
    <x v="10"/>
    <x v="4"/>
  </r>
  <r>
    <x v="2"/>
    <x v="0"/>
    <x v="5"/>
  </r>
  <r>
    <x v="2"/>
    <x v="1"/>
    <x v="6"/>
  </r>
  <r>
    <x v="2"/>
    <x v="2"/>
    <x v="0"/>
  </r>
  <r>
    <x v="2"/>
    <x v="3"/>
    <x v="0"/>
  </r>
  <r>
    <x v="2"/>
    <x v="4"/>
    <x v="7"/>
  </r>
  <r>
    <x v="2"/>
    <x v="5"/>
    <x v="8"/>
  </r>
  <r>
    <x v="2"/>
    <x v="6"/>
    <x v="9"/>
  </r>
  <r>
    <x v="2"/>
    <x v="7"/>
    <x v="10"/>
  </r>
  <r>
    <x v="2"/>
    <x v="8"/>
    <x v="0"/>
  </r>
  <r>
    <x v="2"/>
    <x v="9"/>
    <x v="0"/>
  </r>
  <r>
    <x v="2"/>
    <x v="10"/>
    <x v="11"/>
  </r>
  <r>
    <x v="3"/>
    <x v="0"/>
    <x v="0"/>
  </r>
  <r>
    <x v="3"/>
    <x v="1"/>
    <x v="12"/>
  </r>
  <r>
    <x v="3"/>
    <x v="2"/>
    <x v="13"/>
  </r>
  <r>
    <x v="3"/>
    <x v="3"/>
    <x v="0"/>
  </r>
  <r>
    <x v="3"/>
    <x v="4"/>
    <x v="0"/>
  </r>
  <r>
    <x v="3"/>
    <x v="5"/>
    <x v="0"/>
  </r>
  <r>
    <x v="3"/>
    <x v="6"/>
    <x v="14"/>
  </r>
  <r>
    <x v="3"/>
    <x v="7"/>
    <x v="0"/>
  </r>
  <r>
    <x v="3"/>
    <x v="8"/>
    <x v="0"/>
  </r>
  <r>
    <x v="3"/>
    <x v="9"/>
    <x v="0"/>
  </r>
  <r>
    <x v="3"/>
    <x v="10"/>
    <x v="0"/>
  </r>
  <r>
    <x v="4"/>
    <x v="0"/>
    <x v="15"/>
  </r>
  <r>
    <x v="4"/>
    <x v="1"/>
    <x v="16"/>
  </r>
  <r>
    <x v="4"/>
    <x v="2"/>
    <x v="17"/>
  </r>
  <r>
    <x v="4"/>
    <x v="3"/>
    <x v="0"/>
  </r>
  <r>
    <x v="4"/>
    <x v="4"/>
    <x v="18"/>
  </r>
  <r>
    <x v="4"/>
    <x v="5"/>
    <x v="19"/>
  </r>
  <r>
    <x v="4"/>
    <x v="6"/>
    <x v="20"/>
  </r>
  <r>
    <x v="4"/>
    <x v="7"/>
    <x v="0"/>
  </r>
  <r>
    <x v="4"/>
    <x v="8"/>
    <x v="0"/>
  </r>
  <r>
    <x v="4"/>
    <x v="9"/>
    <x v="0"/>
  </r>
  <r>
    <x v="4"/>
    <x v="10"/>
    <x v="21"/>
  </r>
  <r>
    <x v="5"/>
    <x v="0"/>
    <x v="22"/>
  </r>
  <r>
    <x v="5"/>
    <x v="1"/>
    <x v="23"/>
  </r>
  <r>
    <x v="5"/>
    <x v="2"/>
    <x v="24"/>
  </r>
  <r>
    <x v="5"/>
    <x v="3"/>
    <x v="0"/>
  </r>
  <r>
    <x v="5"/>
    <x v="4"/>
    <x v="0"/>
  </r>
  <r>
    <x v="5"/>
    <x v="5"/>
    <x v="0"/>
  </r>
  <r>
    <x v="5"/>
    <x v="6"/>
    <x v="0"/>
  </r>
  <r>
    <x v="5"/>
    <x v="7"/>
    <x v="0"/>
  </r>
  <r>
    <x v="5"/>
    <x v="8"/>
    <x v="0"/>
  </r>
  <r>
    <x v="5"/>
    <x v="9"/>
    <x v="25"/>
  </r>
  <r>
    <x v="5"/>
    <x v="10"/>
    <x v="26"/>
  </r>
  <r>
    <x v="6"/>
    <x v="0"/>
    <x v="0"/>
  </r>
  <r>
    <x v="6"/>
    <x v="1"/>
    <x v="27"/>
  </r>
  <r>
    <x v="6"/>
    <x v="2"/>
    <x v="0"/>
  </r>
  <r>
    <x v="6"/>
    <x v="3"/>
    <x v="0"/>
  </r>
  <r>
    <x v="6"/>
    <x v="4"/>
    <x v="0"/>
  </r>
  <r>
    <x v="6"/>
    <x v="5"/>
    <x v="0"/>
  </r>
  <r>
    <x v="6"/>
    <x v="6"/>
    <x v="28"/>
  </r>
  <r>
    <x v="6"/>
    <x v="7"/>
    <x v="29"/>
  </r>
  <r>
    <x v="6"/>
    <x v="8"/>
    <x v="30"/>
  </r>
  <r>
    <x v="6"/>
    <x v="9"/>
    <x v="0"/>
  </r>
  <r>
    <x v="6"/>
    <x v="10"/>
    <x v="31"/>
  </r>
  <r>
    <x v="7"/>
    <x v="0"/>
    <x v="32"/>
  </r>
  <r>
    <x v="7"/>
    <x v="1"/>
    <x v="0"/>
  </r>
  <r>
    <x v="7"/>
    <x v="2"/>
    <x v="0"/>
  </r>
  <r>
    <x v="7"/>
    <x v="3"/>
    <x v="33"/>
  </r>
  <r>
    <x v="7"/>
    <x v="4"/>
    <x v="0"/>
  </r>
  <r>
    <x v="7"/>
    <x v="5"/>
    <x v="0"/>
  </r>
  <r>
    <x v="7"/>
    <x v="6"/>
    <x v="34"/>
  </r>
  <r>
    <x v="7"/>
    <x v="7"/>
    <x v="0"/>
  </r>
  <r>
    <x v="7"/>
    <x v="8"/>
    <x v="0"/>
  </r>
  <r>
    <x v="7"/>
    <x v="9"/>
    <x v="0"/>
  </r>
  <r>
    <x v="7"/>
    <x v="10"/>
    <x v="35"/>
  </r>
  <r>
    <x v="8"/>
    <x v="0"/>
    <x v="36"/>
  </r>
  <r>
    <x v="8"/>
    <x v="1"/>
    <x v="0"/>
  </r>
  <r>
    <x v="8"/>
    <x v="2"/>
    <x v="0"/>
  </r>
  <r>
    <x v="8"/>
    <x v="3"/>
    <x v="0"/>
  </r>
  <r>
    <x v="8"/>
    <x v="4"/>
    <x v="0"/>
  </r>
  <r>
    <x v="8"/>
    <x v="5"/>
    <x v="0"/>
  </r>
  <r>
    <x v="8"/>
    <x v="6"/>
    <x v="0"/>
  </r>
  <r>
    <x v="8"/>
    <x v="7"/>
    <x v="0"/>
  </r>
  <r>
    <x v="8"/>
    <x v="8"/>
    <x v="0"/>
  </r>
  <r>
    <x v="8"/>
    <x v="9"/>
    <x v="0"/>
  </r>
  <r>
    <x v="8"/>
    <x v="10"/>
    <x v="37"/>
  </r>
  <r>
    <x v="9"/>
    <x v="0"/>
    <x v="32"/>
  </r>
  <r>
    <x v="9"/>
    <x v="1"/>
    <x v="38"/>
  </r>
  <r>
    <x v="9"/>
    <x v="2"/>
    <x v="39"/>
  </r>
  <r>
    <x v="9"/>
    <x v="3"/>
    <x v="33"/>
  </r>
  <r>
    <x v="9"/>
    <x v="4"/>
    <x v="0"/>
  </r>
  <r>
    <x v="9"/>
    <x v="5"/>
    <x v="0"/>
  </r>
  <r>
    <x v="9"/>
    <x v="6"/>
    <x v="34"/>
  </r>
  <r>
    <x v="9"/>
    <x v="7"/>
    <x v="0"/>
  </r>
  <r>
    <x v="9"/>
    <x v="8"/>
    <x v="40"/>
  </r>
  <r>
    <x v="9"/>
    <x v="9"/>
    <x v="0"/>
  </r>
  <r>
    <x v="9"/>
    <x v="10"/>
    <x v="35"/>
  </r>
  <r>
    <x v="10"/>
    <x v="0"/>
    <x v="41"/>
  </r>
  <r>
    <x v="10"/>
    <x v="1"/>
    <x v="42"/>
  </r>
  <r>
    <x v="10"/>
    <x v="2"/>
    <x v="0"/>
  </r>
  <r>
    <x v="10"/>
    <x v="3"/>
    <x v="43"/>
  </r>
  <r>
    <x v="10"/>
    <x v="4"/>
    <x v="0"/>
  </r>
  <r>
    <x v="10"/>
    <x v="5"/>
    <x v="0"/>
  </r>
  <r>
    <x v="10"/>
    <x v="6"/>
    <x v="44"/>
  </r>
  <r>
    <x v="10"/>
    <x v="7"/>
    <x v="45"/>
  </r>
  <r>
    <x v="10"/>
    <x v="8"/>
    <x v="46"/>
  </r>
  <r>
    <x v="10"/>
    <x v="9"/>
    <x v="1"/>
  </r>
  <r>
    <x v="10"/>
    <x v="10"/>
    <x v="47"/>
  </r>
  <r>
    <x v="11"/>
    <x v="0"/>
    <x v="0"/>
  </r>
  <r>
    <x v="11"/>
    <x v="1"/>
    <x v="38"/>
  </r>
  <r>
    <x v="11"/>
    <x v="2"/>
    <x v="0"/>
  </r>
  <r>
    <x v="11"/>
    <x v="3"/>
    <x v="0"/>
  </r>
  <r>
    <x v="11"/>
    <x v="4"/>
    <x v="0"/>
  </r>
  <r>
    <x v="11"/>
    <x v="5"/>
    <x v="48"/>
  </r>
  <r>
    <x v="11"/>
    <x v="6"/>
    <x v="34"/>
  </r>
  <r>
    <x v="11"/>
    <x v="7"/>
    <x v="0"/>
  </r>
  <r>
    <x v="11"/>
    <x v="8"/>
    <x v="0"/>
  </r>
  <r>
    <x v="11"/>
    <x v="9"/>
    <x v="0"/>
  </r>
  <r>
    <x v="11"/>
    <x v="10"/>
    <x v="0"/>
  </r>
  <r>
    <x v="12"/>
    <x v="0"/>
    <x v="0"/>
  </r>
  <r>
    <x v="12"/>
    <x v="1"/>
    <x v="0"/>
  </r>
  <r>
    <x v="12"/>
    <x v="2"/>
    <x v="0"/>
  </r>
  <r>
    <x v="12"/>
    <x v="3"/>
    <x v="0"/>
  </r>
  <r>
    <x v="12"/>
    <x v="4"/>
    <x v="0"/>
  </r>
  <r>
    <x v="12"/>
    <x v="5"/>
    <x v="0"/>
  </r>
  <r>
    <x v="12"/>
    <x v="6"/>
    <x v="0"/>
  </r>
  <r>
    <x v="12"/>
    <x v="7"/>
    <x v="0"/>
  </r>
  <r>
    <x v="12"/>
    <x v="8"/>
    <x v="0"/>
  </r>
  <r>
    <x v="12"/>
    <x v="9"/>
    <x v="49"/>
  </r>
  <r>
    <x v="12"/>
    <x v="10"/>
    <x v="0"/>
  </r>
  <r>
    <x v="13"/>
    <x v="0"/>
    <x v="0"/>
  </r>
  <r>
    <x v="13"/>
    <x v="1"/>
    <x v="0"/>
  </r>
  <r>
    <x v="13"/>
    <x v="2"/>
    <x v="0"/>
  </r>
  <r>
    <x v="13"/>
    <x v="3"/>
    <x v="0"/>
  </r>
  <r>
    <x v="13"/>
    <x v="4"/>
    <x v="0"/>
  </r>
  <r>
    <x v="13"/>
    <x v="5"/>
    <x v="50"/>
  </r>
  <r>
    <x v="13"/>
    <x v="6"/>
    <x v="51"/>
  </r>
  <r>
    <x v="13"/>
    <x v="7"/>
    <x v="52"/>
  </r>
  <r>
    <x v="13"/>
    <x v="8"/>
    <x v="0"/>
  </r>
  <r>
    <x v="13"/>
    <x v="9"/>
    <x v="53"/>
  </r>
  <r>
    <x v="13"/>
    <x v="10"/>
    <x v="54"/>
  </r>
  <r>
    <x v="14"/>
    <x v="0"/>
    <x v="0"/>
  </r>
  <r>
    <x v="14"/>
    <x v="1"/>
    <x v="0"/>
  </r>
  <r>
    <x v="14"/>
    <x v="2"/>
    <x v="55"/>
  </r>
  <r>
    <x v="14"/>
    <x v="3"/>
    <x v="0"/>
  </r>
  <r>
    <x v="14"/>
    <x v="4"/>
    <x v="56"/>
  </r>
  <r>
    <x v="14"/>
    <x v="5"/>
    <x v="57"/>
  </r>
  <r>
    <x v="14"/>
    <x v="6"/>
    <x v="58"/>
  </r>
  <r>
    <x v="14"/>
    <x v="7"/>
    <x v="59"/>
  </r>
  <r>
    <x v="14"/>
    <x v="8"/>
    <x v="0"/>
  </r>
  <r>
    <x v="14"/>
    <x v="9"/>
    <x v="60"/>
  </r>
  <r>
    <x v="14"/>
    <x v="10"/>
    <x v="61"/>
  </r>
  <r>
    <x v="15"/>
    <x v="0"/>
    <x v="0"/>
  </r>
  <r>
    <x v="15"/>
    <x v="1"/>
    <x v="0"/>
  </r>
  <r>
    <x v="15"/>
    <x v="2"/>
    <x v="0"/>
  </r>
  <r>
    <x v="15"/>
    <x v="3"/>
    <x v="0"/>
  </r>
  <r>
    <x v="15"/>
    <x v="4"/>
    <x v="0"/>
  </r>
  <r>
    <x v="15"/>
    <x v="5"/>
    <x v="62"/>
  </r>
  <r>
    <x v="15"/>
    <x v="6"/>
    <x v="28"/>
  </r>
  <r>
    <x v="15"/>
    <x v="7"/>
    <x v="0"/>
  </r>
  <r>
    <x v="15"/>
    <x v="8"/>
    <x v="0"/>
  </r>
  <r>
    <x v="15"/>
    <x v="9"/>
    <x v="0"/>
  </r>
  <r>
    <x v="15"/>
    <x v="10"/>
    <x v="0"/>
  </r>
  <r>
    <x v="16"/>
    <x v="0"/>
    <x v="3"/>
  </r>
  <r>
    <x v="16"/>
    <x v="1"/>
    <x v="0"/>
  </r>
  <r>
    <x v="16"/>
    <x v="2"/>
    <x v="0"/>
  </r>
  <r>
    <x v="16"/>
    <x v="3"/>
    <x v="0"/>
  </r>
  <r>
    <x v="16"/>
    <x v="4"/>
    <x v="0"/>
  </r>
  <r>
    <x v="16"/>
    <x v="5"/>
    <x v="0"/>
  </r>
  <r>
    <x v="16"/>
    <x v="6"/>
    <x v="0"/>
  </r>
  <r>
    <x v="16"/>
    <x v="7"/>
    <x v="63"/>
  </r>
  <r>
    <x v="16"/>
    <x v="8"/>
    <x v="0"/>
  </r>
  <r>
    <x v="16"/>
    <x v="9"/>
    <x v="0"/>
  </r>
  <r>
    <x v="16"/>
    <x v="10"/>
    <x v="0"/>
  </r>
  <r>
    <x v="17"/>
    <x v="0"/>
    <x v="64"/>
  </r>
  <r>
    <x v="17"/>
    <x v="1"/>
    <x v="65"/>
  </r>
  <r>
    <x v="17"/>
    <x v="2"/>
    <x v="0"/>
  </r>
  <r>
    <x v="17"/>
    <x v="3"/>
    <x v="0"/>
  </r>
  <r>
    <x v="17"/>
    <x v="4"/>
    <x v="0"/>
  </r>
  <r>
    <x v="17"/>
    <x v="5"/>
    <x v="0"/>
  </r>
  <r>
    <x v="17"/>
    <x v="6"/>
    <x v="66"/>
  </r>
  <r>
    <x v="17"/>
    <x v="7"/>
    <x v="67"/>
  </r>
  <r>
    <x v="17"/>
    <x v="8"/>
    <x v="0"/>
  </r>
  <r>
    <x v="17"/>
    <x v="9"/>
    <x v="0"/>
  </r>
  <r>
    <x v="17"/>
    <x v="10"/>
    <x v="0"/>
  </r>
  <r>
    <x v="18"/>
    <x v="0"/>
    <x v="0"/>
  </r>
  <r>
    <x v="18"/>
    <x v="1"/>
    <x v="68"/>
  </r>
  <r>
    <x v="18"/>
    <x v="2"/>
    <x v="69"/>
  </r>
  <r>
    <x v="18"/>
    <x v="3"/>
    <x v="0"/>
  </r>
  <r>
    <x v="18"/>
    <x v="4"/>
    <x v="0"/>
  </r>
  <r>
    <x v="18"/>
    <x v="5"/>
    <x v="0"/>
  </r>
  <r>
    <x v="18"/>
    <x v="6"/>
    <x v="70"/>
  </r>
  <r>
    <x v="18"/>
    <x v="7"/>
    <x v="71"/>
  </r>
  <r>
    <x v="18"/>
    <x v="8"/>
    <x v="0"/>
  </r>
  <r>
    <x v="18"/>
    <x v="9"/>
    <x v="0"/>
  </r>
  <r>
    <x v="18"/>
    <x v="10"/>
    <x v="0"/>
  </r>
  <r>
    <x v="19"/>
    <x v="0"/>
    <x v="0"/>
  </r>
  <r>
    <x v="19"/>
    <x v="1"/>
    <x v="0"/>
  </r>
  <r>
    <x v="19"/>
    <x v="2"/>
    <x v="0"/>
  </r>
  <r>
    <x v="19"/>
    <x v="3"/>
    <x v="0"/>
  </r>
  <r>
    <x v="19"/>
    <x v="4"/>
    <x v="0"/>
  </r>
  <r>
    <x v="19"/>
    <x v="5"/>
    <x v="72"/>
  </r>
  <r>
    <x v="19"/>
    <x v="6"/>
    <x v="0"/>
  </r>
  <r>
    <x v="19"/>
    <x v="7"/>
    <x v="0"/>
  </r>
  <r>
    <x v="19"/>
    <x v="8"/>
    <x v="0"/>
  </r>
  <r>
    <x v="19"/>
    <x v="9"/>
    <x v="1"/>
  </r>
  <r>
    <x v="19"/>
    <x v="10"/>
    <x v="0"/>
  </r>
  <r>
    <x v="20"/>
    <x v="0"/>
    <x v="0"/>
  </r>
  <r>
    <x v="20"/>
    <x v="1"/>
    <x v="0"/>
  </r>
  <r>
    <x v="20"/>
    <x v="2"/>
    <x v="0"/>
  </r>
  <r>
    <x v="20"/>
    <x v="3"/>
    <x v="73"/>
  </r>
  <r>
    <x v="20"/>
    <x v="4"/>
    <x v="0"/>
  </r>
  <r>
    <x v="20"/>
    <x v="5"/>
    <x v="0"/>
  </r>
  <r>
    <x v="20"/>
    <x v="6"/>
    <x v="0"/>
  </r>
  <r>
    <x v="20"/>
    <x v="7"/>
    <x v="0"/>
  </r>
  <r>
    <x v="20"/>
    <x v="8"/>
    <x v="0"/>
  </r>
  <r>
    <x v="20"/>
    <x v="9"/>
    <x v="0"/>
  </r>
  <r>
    <x v="20"/>
    <x v="10"/>
    <x v="0"/>
  </r>
  <r>
    <x v="21"/>
    <x v="0"/>
    <x v="0"/>
  </r>
  <r>
    <x v="21"/>
    <x v="1"/>
    <x v="74"/>
  </r>
  <r>
    <x v="21"/>
    <x v="2"/>
    <x v="0"/>
  </r>
  <r>
    <x v="21"/>
    <x v="3"/>
    <x v="0"/>
  </r>
  <r>
    <x v="21"/>
    <x v="4"/>
    <x v="75"/>
  </r>
  <r>
    <x v="21"/>
    <x v="5"/>
    <x v="0"/>
  </r>
  <r>
    <x v="21"/>
    <x v="6"/>
    <x v="0"/>
  </r>
  <r>
    <x v="21"/>
    <x v="7"/>
    <x v="0"/>
  </r>
  <r>
    <x v="21"/>
    <x v="8"/>
    <x v="0"/>
  </r>
  <r>
    <x v="21"/>
    <x v="9"/>
    <x v="0"/>
  </r>
  <r>
    <x v="21"/>
    <x v="10"/>
    <x v="0"/>
  </r>
  <r>
    <x v="22"/>
    <x v="0"/>
    <x v="0"/>
  </r>
  <r>
    <x v="22"/>
    <x v="1"/>
    <x v="0"/>
  </r>
  <r>
    <x v="22"/>
    <x v="2"/>
    <x v="0"/>
  </r>
  <r>
    <x v="22"/>
    <x v="3"/>
    <x v="0"/>
  </r>
  <r>
    <x v="22"/>
    <x v="4"/>
    <x v="0"/>
  </r>
  <r>
    <x v="22"/>
    <x v="5"/>
    <x v="48"/>
  </r>
  <r>
    <x v="22"/>
    <x v="6"/>
    <x v="34"/>
  </r>
  <r>
    <x v="22"/>
    <x v="7"/>
    <x v="0"/>
  </r>
  <r>
    <x v="22"/>
    <x v="8"/>
    <x v="0"/>
  </r>
  <r>
    <x v="22"/>
    <x v="9"/>
    <x v="0"/>
  </r>
  <r>
    <x v="22"/>
    <x v="10"/>
    <x v="0"/>
  </r>
  <r>
    <x v="23"/>
    <x v="0"/>
    <x v="0"/>
  </r>
  <r>
    <x v="23"/>
    <x v="1"/>
    <x v="27"/>
  </r>
  <r>
    <x v="23"/>
    <x v="2"/>
    <x v="0"/>
  </r>
  <r>
    <x v="23"/>
    <x v="3"/>
    <x v="0"/>
  </r>
  <r>
    <x v="23"/>
    <x v="4"/>
    <x v="0"/>
  </r>
  <r>
    <x v="23"/>
    <x v="5"/>
    <x v="0"/>
  </r>
  <r>
    <x v="23"/>
    <x v="6"/>
    <x v="0"/>
  </r>
  <r>
    <x v="23"/>
    <x v="7"/>
    <x v="29"/>
  </r>
  <r>
    <x v="23"/>
    <x v="8"/>
    <x v="0"/>
  </r>
  <r>
    <x v="23"/>
    <x v="9"/>
    <x v="0"/>
  </r>
  <r>
    <x v="23"/>
    <x v="10"/>
    <x v="0"/>
  </r>
  <r>
    <x v="24"/>
    <x v="0"/>
    <x v="0"/>
  </r>
  <r>
    <x v="24"/>
    <x v="1"/>
    <x v="0"/>
  </r>
  <r>
    <x v="24"/>
    <x v="2"/>
    <x v="0"/>
  </r>
  <r>
    <x v="24"/>
    <x v="3"/>
    <x v="0"/>
  </r>
  <r>
    <x v="24"/>
    <x v="4"/>
    <x v="0"/>
  </r>
  <r>
    <x v="24"/>
    <x v="5"/>
    <x v="76"/>
  </r>
  <r>
    <x v="24"/>
    <x v="6"/>
    <x v="0"/>
  </r>
  <r>
    <x v="24"/>
    <x v="7"/>
    <x v="0"/>
  </r>
  <r>
    <x v="24"/>
    <x v="8"/>
    <x v="0"/>
  </r>
  <r>
    <x v="24"/>
    <x v="9"/>
    <x v="0"/>
  </r>
  <r>
    <x v="24"/>
    <x v="10"/>
    <x v="0"/>
  </r>
  <r>
    <x v="25"/>
    <x v="0"/>
    <x v="77"/>
  </r>
  <r>
    <x v="25"/>
    <x v="1"/>
    <x v="0"/>
  </r>
  <r>
    <x v="25"/>
    <x v="2"/>
    <x v="0"/>
  </r>
  <r>
    <x v="25"/>
    <x v="3"/>
    <x v="0"/>
  </r>
  <r>
    <x v="25"/>
    <x v="4"/>
    <x v="0"/>
  </r>
  <r>
    <x v="25"/>
    <x v="5"/>
    <x v="0"/>
  </r>
  <r>
    <x v="25"/>
    <x v="6"/>
    <x v="0"/>
  </r>
  <r>
    <x v="25"/>
    <x v="7"/>
    <x v="0"/>
  </r>
  <r>
    <x v="25"/>
    <x v="8"/>
    <x v="78"/>
  </r>
  <r>
    <x v="25"/>
    <x v="9"/>
    <x v="0"/>
  </r>
  <r>
    <x v="25"/>
    <x v="10"/>
    <x v="0"/>
  </r>
  <r>
    <x v="26"/>
    <x v="0"/>
    <x v="0"/>
  </r>
  <r>
    <x v="26"/>
    <x v="1"/>
    <x v="79"/>
  </r>
  <r>
    <x v="26"/>
    <x v="2"/>
    <x v="0"/>
  </r>
  <r>
    <x v="26"/>
    <x v="3"/>
    <x v="0"/>
  </r>
  <r>
    <x v="26"/>
    <x v="4"/>
    <x v="0"/>
  </r>
  <r>
    <x v="26"/>
    <x v="5"/>
    <x v="80"/>
  </r>
  <r>
    <x v="26"/>
    <x v="6"/>
    <x v="0"/>
  </r>
  <r>
    <x v="26"/>
    <x v="7"/>
    <x v="0"/>
  </r>
  <r>
    <x v="26"/>
    <x v="8"/>
    <x v="0"/>
  </r>
  <r>
    <x v="26"/>
    <x v="9"/>
    <x v="81"/>
  </r>
  <r>
    <x v="26"/>
    <x v="10"/>
    <x v="82"/>
  </r>
  <r>
    <x v="27"/>
    <x v="0"/>
    <x v="83"/>
  </r>
  <r>
    <x v="27"/>
    <x v="1"/>
    <x v="0"/>
  </r>
  <r>
    <x v="27"/>
    <x v="2"/>
    <x v="0"/>
  </r>
  <r>
    <x v="27"/>
    <x v="3"/>
    <x v="0"/>
  </r>
  <r>
    <x v="27"/>
    <x v="4"/>
    <x v="0"/>
  </r>
  <r>
    <x v="27"/>
    <x v="5"/>
    <x v="0"/>
  </r>
  <r>
    <x v="27"/>
    <x v="6"/>
    <x v="0"/>
  </r>
  <r>
    <x v="27"/>
    <x v="7"/>
    <x v="0"/>
  </r>
  <r>
    <x v="27"/>
    <x v="8"/>
    <x v="0"/>
  </r>
  <r>
    <x v="27"/>
    <x v="9"/>
    <x v="0"/>
  </r>
  <r>
    <x v="27"/>
    <x v="10"/>
    <x v="0"/>
  </r>
  <r>
    <x v="28"/>
    <x v="0"/>
    <x v="0"/>
  </r>
  <r>
    <x v="28"/>
    <x v="1"/>
    <x v="84"/>
  </r>
  <r>
    <x v="28"/>
    <x v="2"/>
    <x v="85"/>
  </r>
  <r>
    <x v="28"/>
    <x v="3"/>
    <x v="0"/>
  </r>
  <r>
    <x v="28"/>
    <x v="4"/>
    <x v="0"/>
  </r>
  <r>
    <x v="28"/>
    <x v="5"/>
    <x v="86"/>
  </r>
  <r>
    <x v="28"/>
    <x v="6"/>
    <x v="0"/>
  </r>
  <r>
    <x v="28"/>
    <x v="7"/>
    <x v="0"/>
  </r>
  <r>
    <x v="28"/>
    <x v="8"/>
    <x v="0"/>
  </r>
  <r>
    <x v="28"/>
    <x v="9"/>
    <x v="0"/>
  </r>
  <r>
    <x v="28"/>
    <x v="10"/>
    <x v="0"/>
  </r>
  <r>
    <x v="29"/>
    <x v="0"/>
    <x v="0"/>
  </r>
  <r>
    <x v="29"/>
    <x v="1"/>
    <x v="0"/>
  </r>
  <r>
    <x v="29"/>
    <x v="2"/>
    <x v="0"/>
  </r>
  <r>
    <x v="29"/>
    <x v="3"/>
    <x v="87"/>
  </r>
  <r>
    <x v="29"/>
    <x v="4"/>
    <x v="0"/>
  </r>
  <r>
    <x v="29"/>
    <x v="5"/>
    <x v="0"/>
  </r>
  <r>
    <x v="29"/>
    <x v="6"/>
    <x v="0"/>
  </r>
  <r>
    <x v="29"/>
    <x v="7"/>
    <x v="0"/>
  </r>
  <r>
    <x v="29"/>
    <x v="8"/>
    <x v="0"/>
  </r>
  <r>
    <x v="29"/>
    <x v="9"/>
    <x v="0"/>
  </r>
  <r>
    <x v="29"/>
    <x v="10"/>
    <x v="0"/>
  </r>
  <r>
    <x v="30"/>
    <x v="0"/>
    <x v="0"/>
  </r>
  <r>
    <x v="30"/>
    <x v="1"/>
    <x v="0"/>
  </r>
  <r>
    <x v="30"/>
    <x v="2"/>
    <x v="0"/>
  </r>
  <r>
    <x v="30"/>
    <x v="3"/>
    <x v="0"/>
  </r>
  <r>
    <x v="30"/>
    <x v="4"/>
    <x v="7"/>
  </r>
  <r>
    <x v="30"/>
    <x v="5"/>
    <x v="0"/>
  </r>
  <r>
    <x v="30"/>
    <x v="6"/>
    <x v="0"/>
  </r>
  <r>
    <x v="30"/>
    <x v="7"/>
    <x v="0"/>
  </r>
  <r>
    <x v="30"/>
    <x v="8"/>
    <x v="0"/>
  </r>
  <r>
    <x v="30"/>
    <x v="9"/>
    <x v="0"/>
  </r>
  <r>
    <x v="30"/>
    <x v="10"/>
    <x v="0"/>
  </r>
  <r>
    <x v="31"/>
    <x v="0"/>
    <x v="0"/>
  </r>
  <r>
    <x v="31"/>
    <x v="1"/>
    <x v="0"/>
  </r>
  <r>
    <x v="31"/>
    <x v="2"/>
    <x v="0"/>
  </r>
  <r>
    <x v="31"/>
    <x v="3"/>
    <x v="0"/>
  </r>
  <r>
    <x v="31"/>
    <x v="4"/>
    <x v="0"/>
  </r>
  <r>
    <x v="31"/>
    <x v="5"/>
    <x v="72"/>
  </r>
  <r>
    <x v="31"/>
    <x v="6"/>
    <x v="0"/>
  </r>
  <r>
    <x v="31"/>
    <x v="7"/>
    <x v="45"/>
  </r>
  <r>
    <x v="31"/>
    <x v="8"/>
    <x v="0"/>
  </r>
  <r>
    <x v="31"/>
    <x v="9"/>
    <x v="0"/>
  </r>
  <r>
    <x v="31"/>
    <x v="10"/>
    <x v="47"/>
  </r>
  <r>
    <x v="32"/>
    <x v="0"/>
    <x v="0"/>
  </r>
  <r>
    <x v="32"/>
    <x v="1"/>
    <x v="0"/>
  </r>
  <r>
    <x v="32"/>
    <x v="2"/>
    <x v="0"/>
  </r>
  <r>
    <x v="32"/>
    <x v="3"/>
    <x v="0"/>
  </r>
  <r>
    <x v="32"/>
    <x v="4"/>
    <x v="0"/>
  </r>
  <r>
    <x v="32"/>
    <x v="5"/>
    <x v="0"/>
  </r>
  <r>
    <x v="32"/>
    <x v="6"/>
    <x v="0"/>
  </r>
  <r>
    <x v="32"/>
    <x v="7"/>
    <x v="88"/>
  </r>
  <r>
    <x v="32"/>
    <x v="8"/>
    <x v="0"/>
  </r>
  <r>
    <x v="32"/>
    <x v="9"/>
    <x v="0"/>
  </r>
  <r>
    <x v="32"/>
    <x v="10"/>
    <x v="89"/>
  </r>
  <r>
    <x v="33"/>
    <x v="0"/>
    <x v="0"/>
  </r>
  <r>
    <x v="33"/>
    <x v="1"/>
    <x v="0"/>
  </r>
  <r>
    <x v="33"/>
    <x v="2"/>
    <x v="0"/>
  </r>
  <r>
    <x v="33"/>
    <x v="3"/>
    <x v="0"/>
  </r>
  <r>
    <x v="33"/>
    <x v="4"/>
    <x v="0"/>
  </r>
  <r>
    <x v="33"/>
    <x v="5"/>
    <x v="0"/>
  </r>
  <r>
    <x v="33"/>
    <x v="6"/>
    <x v="0"/>
  </r>
  <r>
    <x v="33"/>
    <x v="7"/>
    <x v="0"/>
  </r>
  <r>
    <x v="33"/>
    <x v="8"/>
    <x v="90"/>
  </r>
  <r>
    <x v="33"/>
    <x v="9"/>
    <x v="0"/>
  </r>
  <r>
    <x v="33"/>
    <x v="10"/>
    <x v="0"/>
  </r>
  <r>
    <x v="34"/>
    <x v="0"/>
    <x v="0"/>
  </r>
  <r>
    <x v="34"/>
    <x v="1"/>
    <x v="0"/>
  </r>
  <r>
    <x v="34"/>
    <x v="2"/>
    <x v="0"/>
  </r>
  <r>
    <x v="34"/>
    <x v="3"/>
    <x v="0"/>
  </r>
  <r>
    <x v="34"/>
    <x v="4"/>
    <x v="0"/>
  </r>
  <r>
    <x v="34"/>
    <x v="5"/>
    <x v="91"/>
  </r>
  <r>
    <x v="34"/>
    <x v="6"/>
    <x v="0"/>
  </r>
  <r>
    <x v="34"/>
    <x v="7"/>
    <x v="0"/>
  </r>
  <r>
    <x v="34"/>
    <x v="8"/>
    <x v="0"/>
  </r>
  <r>
    <x v="34"/>
    <x v="9"/>
    <x v="92"/>
  </r>
  <r>
    <x v="34"/>
    <x v="10"/>
    <x v="0"/>
  </r>
  <r>
    <x v="35"/>
    <x v="0"/>
    <x v="93"/>
  </r>
  <r>
    <x v="35"/>
    <x v="1"/>
    <x v="84"/>
  </r>
  <r>
    <x v="35"/>
    <x v="2"/>
    <x v="0"/>
  </r>
  <r>
    <x v="35"/>
    <x v="3"/>
    <x v="0"/>
  </r>
  <r>
    <x v="35"/>
    <x v="4"/>
    <x v="0"/>
  </r>
  <r>
    <x v="35"/>
    <x v="5"/>
    <x v="0"/>
  </r>
  <r>
    <x v="35"/>
    <x v="6"/>
    <x v="0"/>
  </r>
  <r>
    <x v="35"/>
    <x v="7"/>
    <x v="0"/>
  </r>
  <r>
    <x v="35"/>
    <x v="8"/>
    <x v="0"/>
  </r>
  <r>
    <x v="35"/>
    <x v="9"/>
    <x v="0"/>
  </r>
  <r>
    <x v="35"/>
    <x v="10"/>
    <x v="0"/>
  </r>
  <r>
    <x v="36"/>
    <x v="0"/>
    <x v="0"/>
  </r>
  <r>
    <x v="36"/>
    <x v="1"/>
    <x v="0"/>
  </r>
  <r>
    <x v="36"/>
    <x v="2"/>
    <x v="0"/>
  </r>
  <r>
    <x v="36"/>
    <x v="3"/>
    <x v="94"/>
  </r>
  <r>
    <x v="36"/>
    <x v="4"/>
    <x v="0"/>
  </r>
  <r>
    <x v="36"/>
    <x v="5"/>
    <x v="0"/>
  </r>
  <r>
    <x v="36"/>
    <x v="6"/>
    <x v="0"/>
  </r>
  <r>
    <x v="36"/>
    <x v="7"/>
    <x v="0"/>
  </r>
  <r>
    <x v="36"/>
    <x v="8"/>
    <x v="0"/>
  </r>
  <r>
    <x v="36"/>
    <x v="9"/>
    <x v="0"/>
  </r>
  <r>
    <x v="36"/>
    <x v="10"/>
    <x v="0"/>
  </r>
  <r>
    <x v="37"/>
    <x v="0"/>
    <x v="0"/>
  </r>
  <r>
    <x v="37"/>
    <x v="1"/>
    <x v="95"/>
  </r>
  <r>
    <x v="37"/>
    <x v="2"/>
    <x v="0"/>
  </r>
  <r>
    <x v="37"/>
    <x v="3"/>
    <x v="0"/>
  </r>
  <r>
    <x v="37"/>
    <x v="4"/>
    <x v="96"/>
  </r>
  <r>
    <x v="37"/>
    <x v="5"/>
    <x v="97"/>
  </r>
  <r>
    <x v="37"/>
    <x v="6"/>
    <x v="0"/>
  </r>
  <r>
    <x v="37"/>
    <x v="7"/>
    <x v="0"/>
  </r>
  <r>
    <x v="37"/>
    <x v="8"/>
    <x v="0"/>
  </r>
  <r>
    <x v="37"/>
    <x v="9"/>
    <x v="0"/>
  </r>
  <r>
    <x v="37"/>
    <x v="10"/>
    <x v="0"/>
  </r>
  <r>
    <x v="38"/>
    <x v="0"/>
    <x v="0"/>
  </r>
  <r>
    <x v="38"/>
    <x v="1"/>
    <x v="98"/>
  </r>
  <r>
    <x v="38"/>
    <x v="2"/>
    <x v="99"/>
  </r>
  <r>
    <x v="38"/>
    <x v="3"/>
    <x v="0"/>
  </r>
  <r>
    <x v="38"/>
    <x v="4"/>
    <x v="0"/>
  </r>
  <r>
    <x v="38"/>
    <x v="5"/>
    <x v="0"/>
  </r>
  <r>
    <x v="38"/>
    <x v="6"/>
    <x v="0"/>
  </r>
  <r>
    <x v="38"/>
    <x v="7"/>
    <x v="0"/>
  </r>
  <r>
    <x v="38"/>
    <x v="8"/>
    <x v="0"/>
  </r>
  <r>
    <x v="38"/>
    <x v="9"/>
    <x v="0"/>
  </r>
  <r>
    <x v="38"/>
    <x v="10"/>
    <x v="0"/>
  </r>
  <r>
    <x v="39"/>
    <x v="0"/>
    <x v="0"/>
  </r>
  <r>
    <x v="39"/>
    <x v="1"/>
    <x v="0"/>
  </r>
  <r>
    <x v="39"/>
    <x v="2"/>
    <x v="0"/>
  </r>
  <r>
    <x v="39"/>
    <x v="3"/>
    <x v="43"/>
  </r>
  <r>
    <x v="39"/>
    <x v="4"/>
    <x v="0"/>
  </r>
  <r>
    <x v="39"/>
    <x v="5"/>
    <x v="0"/>
  </r>
  <r>
    <x v="39"/>
    <x v="6"/>
    <x v="0"/>
  </r>
  <r>
    <x v="39"/>
    <x v="7"/>
    <x v="0"/>
  </r>
  <r>
    <x v="39"/>
    <x v="8"/>
    <x v="0"/>
  </r>
  <r>
    <x v="39"/>
    <x v="9"/>
    <x v="0"/>
  </r>
  <r>
    <x v="39"/>
    <x v="10"/>
    <x v="0"/>
  </r>
  <r>
    <x v="40"/>
    <x v="0"/>
    <x v="0"/>
  </r>
  <r>
    <x v="40"/>
    <x v="1"/>
    <x v="0"/>
  </r>
  <r>
    <x v="40"/>
    <x v="2"/>
    <x v="100"/>
  </r>
  <r>
    <x v="40"/>
    <x v="3"/>
    <x v="0"/>
  </r>
  <r>
    <x v="40"/>
    <x v="4"/>
    <x v="101"/>
  </r>
  <r>
    <x v="40"/>
    <x v="5"/>
    <x v="0"/>
  </r>
  <r>
    <x v="40"/>
    <x v="6"/>
    <x v="0"/>
  </r>
  <r>
    <x v="40"/>
    <x v="7"/>
    <x v="0"/>
  </r>
  <r>
    <x v="40"/>
    <x v="8"/>
    <x v="0"/>
  </r>
  <r>
    <x v="40"/>
    <x v="9"/>
    <x v="0"/>
  </r>
  <r>
    <x v="40"/>
    <x v="10"/>
    <x v="0"/>
  </r>
  <r>
    <x v="41"/>
    <x v="0"/>
    <x v="0"/>
  </r>
  <r>
    <x v="41"/>
    <x v="1"/>
    <x v="102"/>
  </r>
  <r>
    <x v="41"/>
    <x v="2"/>
    <x v="0"/>
  </r>
  <r>
    <x v="41"/>
    <x v="3"/>
    <x v="0"/>
  </r>
  <r>
    <x v="41"/>
    <x v="4"/>
    <x v="0"/>
  </r>
  <r>
    <x v="41"/>
    <x v="5"/>
    <x v="103"/>
  </r>
  <r>
    <x v="41"/>
    <x v="6"/>
    <x v="0"/>
  </r>
  <r>
    <x v="41"/>
    <x v="7"/>
    <x v="0"/>
  </r>
  <r>
    <x v="41"/>
    <x v="8"/>
    <x v="0"/>
  </r>
  <r>
    <x v="41"/>
    <x v="9"/>
    <x v="104"/>
  </r>
  <r>
    <x v="41"/>
    <x v="10"/>
    <x v="0"/>
  </r>
  <r>
    <x v="42"/>
    <x v="0"/>
    <x v="0"/>
  </r>
  <r>
    <x v="42"/>
    <x v="1"/>
    <x v="0"/>
  </r>
  <r>
    <x v="42"/>
    <x v="2"/>
    <x v="0"/>
  </r>
  <r>
    <x v="42"/>
    <x v="3"/>
    <x v="0"/>
  </r>
  <r>
    <x v="42"/>
    <x v="4"/>
    <x v="0"/>
  </r>
  <r>
    <x v="42"/>
    <x v="5"/>
    <x v="0"/>
  </r>
  <r>
    <x v="42"/>
    <x v="6"/>
    <x v="105"/>
  </r>
  <r>
    <x v="42"/>
    <x v="7"/>
    <x v="0"/>
  </r>
  <r>
    <x v="42"/>
    <x v="8"/>
    <x v="106"/>
  </r>
  <r>
    <x v="42"/>
    <x v="9"/>
    <x v="0"/>
  </r>
  <r>
    <x v="42"/>
    <x v="10"/>
    <x v="107"/>
  </r>
  <r>
    <x v="43"/>
    <x v="0"/>
    <x v="0"/>
  </r>
  <r>
    <x v="43"/>
    <x v="1"/>
    <x v="0"/>
  </r>
  <r>
    <x v="43"/>
    <x v="2"/>
    <x v="0"/>
  </r>
  <r>
    <x v="43"/>
    <x v="3"/>
    <x v="108"/>
  </r>
  <r>
    <x v="43"/>
    <x v="4"/>
    <x v="0"/>
  </r>
  <r>
    <x v="43"/>
    <x v="5"/>
    <x v="0"/>
  </r>
  <r>
    <x v="43"/>
    <x v="6"/>
    <x v="0"/>
  </r>
  <r>
    <x v="43"/>
    <x v="7"/>
    <x v="0"/>
  </r>
  <r>
    <x v="43"/>
    <x v="8"/>
    <x v="0"/>
  </r>
  <r>
    <x v="43"/>
    <x v="9"/>
    <x v="0"/>
  </r>
  <r>
    <x v="43"/>
    <x v="10"/>
    <x v="0"/>
  </r>
  <r>
    <x v="44"/>
    <x v="0"/>
    <x v="0"/>
  </r>
  <r>
    <x v="44"/>
    <x v="1"/>
    <x v="109"/>
  </r>
  <r>
    <x v="44"/>
    <x v="2"/>
    <x v="110"/>
  </r>
  <r>
    <x v="44"/>
    <x v="3"/>
    <x v="0"/>
  </r>
  <r>
    <x v="44"/>
    <x v="4"/>
    <x v="0"/>
  </r>
  <r>
    <x v="44"/>
    <x v="5"/>
    <x v="0"/>
  </r>
  <r>
    <x v="44"/>
    <x v="6"/>
    <x v="0"/>
  </r>
  <r>
    <x v="44"/>
    <x v="7"/>
    <x v="0"/>
  </r>
  <r>
    <x v="44"/>
    <x v="8"/>
    <x v="0"/>
  </r>
  <r>
    <x v="44"/>
    <x v="9"/>
    <x v="0"/>
  </r>
  <r>
    <x v="44"/>
    <x v="10"/>
    <x v="0"/>
  </r>
  <r>
    <x v="45"/>
    <x v="0"/>
    <x v="0"/>
  </r>
  <r>
    <x v="45"/>
    <x v="1"/>
    <x v="0"/>
  </r>
  <r>
    <x v="45"/>
    <x v="2"/>
    <x v="0"/>
  </r>
  <r>
    <x v="45"/>
    <x v="3"/>
    <x v="111"/>
  </r>
  <r>
    <x v="45"/>
    <x v="4"/>
    <x v="0"/>
  </r>
  <r>
    <x v="45"/>
    <x v="5"/>
    <x v="0"/>
  </r>
  <r>
    <x v="45"/>
    <x v="6"/>
    <x v="0"/>
  </r>
  <r>
    <x v="45"/>
    <x v="7"/>
    <x v="0"/>
  </r>
  <r>
    <x v="45"/>
    <x v="8"/>
    <x v="0"/>
  </r>
  <r>
    <x v="45"/>
    <x v="9"/>
    <x v="0"/>
  </r>
  <r>
    <x v="45"/>
    <x v="10"/>
    <x v="0"/>
  </r>
  <r>
    <x v="46"/>
    <x v="0"/>
    <x v="0"/>
  </r>
  <r>
    <x v="46"/>
    <x v="1"/>
    <x v="0"/>
  </r>
  <r>
    <x v="46"/>
    <x v="2"/>
    <x v="0"/>
  </r>
  <r>
    <x v="46"/>
    <x v="3"/>
    <x v="0"/>
  </r>
  <r>
    <x v="46"/>
    <x v="4"/>
    <x v="0"/>
  </r>
  <r>
    <x v="46"/>
    <x v="5"/>
    <x v="112"/>
  </r>
  <r>
    <x v="46"/>
    <x v="6"/>
    <x v="113"/>
  </r>
  <r>
    <x v="46"/>
    <x v="7"/>
    <x v="0"/>
  </r>
  <r>
    <x v="46"/>
    <x v="8"/>
    <x v="0"/>
  </r>
  <r>
    <x v="46"/>
    <x v="9"/>
    <x v="0"/>
  </r>
  <r>
    <x v="46"/>
    <x v="10"/>
    <x v="0"/>
  </r>
  <r>
    <x v="47"/>
    <x v="0"/>
    <x v="114"/>
  </r>
  <r>
    <x v="47"/>
    <x v="1"/>
    <x v="0"/>
  </r>
  <r>
    <x v="47"/>
    <x v="2"/>
    <x v="0"/>
  </r>
  <r>
    <x v="47"/>
    <x v="3"/>
    <x v="0"/>
  </r>
  <r>
    <x v="47"/>
    <x v="4"/>
    <x v="0"/>
  </r>
  <r>
    <x v="47"/>
    <x v="5"/>
    <x v="0"/>
  </r>
  <r>
    <x v="47"/>
    <x v="6"/>
    <x v="0"/>
  </r>
  <r>
    <x v="47"/>
    <x v="7"/>
    <x v="115"/>
  </r>
  <r>
    <x v="47"/>
    <x v="8"/>
    <x v="116"/>
  </r>
  <r>
    <x v="47"/>
    <x v="9"/>
    <x v="0"/>
  </r>
  <r>
    <x v="47"/>
    <x v="10"/>
    <x v="0"/>
  </r>
  <r>
    <x v="48"/>
    <x v="0"/>
    <x v="0"/>
  </r>
  <r>
    <x v="48"/>
    <x v="1"/>
    <x v="0"/>
  </r>
  <r>
    <x v="48"/>
    <x v="2"/>
    <x v="0"/>
  </r>
  <r>
    <x v="48"/>
    <x v="3"/>
    <x v="0"/>
  </r>
  <r>
    <x v="48"/>
    <x v="4"/>
    <x v="0"/>
  </r>
  <r>
    <x v="48"/>
    <x v="5"/>
    <x v="0"/>
  </r>
  <r>
    <x v="48"/>
    <x v="6"/>
    <x v="34"/>
  </r>
  <r>
    <x v="48"/>
    <x v="7"/>
    <x v="0"/>
  </r>
  <r>
    <x v="48"/>
    <x v="8"/>
    <x v="40"/>
  </r>
  <r>
    <x v="48"/>
    <x v="9"/>
    <x v="0"/>
  </r>
  <r>
    <x v="48"/>
    <x v="10"/>
    <x v="0"/>
  </r>
  <r>
    <x v="49"/>
    <x v="0"/>
    <x v="41"/>
  </r>
  <r>
    <x v="49"/>
    <x v="1"/>
    <x v="42"/>
  </r>
  <r>
    <x v="49"/>
    <x v="2"/>
    <x v="117"/>
  </r>
  <r>
    <x v="49"/>
    <x v="3"/>
    <x v="0"/>
  </r>
  <r>
    <x v="49"/>
    <x v="4"/>
    <x v="0"/>
  </r>
  <r>
    <x v="49"/>
    <x v="5"/>
    <x v="72"/>
  </r>
  <r>
    <x v="49"/>
    <x v="6"/>
    <x v="0"/>
  </r>
  <r>
    <x v="49"/>
    <x v="7"/>
    <x v="0"/>
  </r>
  <r>
    <x v="49"/>
    <x v="8"/>
    <x v="0"/>
  </r>
  <r>
    <x v="49"/>
    <x v="9"/>
    <x v="0"/>
  </r>
  <r>
    <x v="49"/>
    <x v="10"/>
    <x v="0"/>
  </r>
  <r>
    <x v="50"/>
    <x v="0"/>
    <x v="0"/>
  </r>
  <r>
    <x v="50"/>
    <x v="1"/>
    <x v="0"/>
  </r>
  <r>
    <x v="50"/>
    <x v="2"/>
    <x v="0"/>
  </r>
  <r>
    <x v="50"/>
    <x v="3"/>
    <x v="118"/>
  </r>
  <r>
    <x v="50"/>
    <x v="4"/>
    <x v="0"/>
  </r>
  <r>
    <x v="50"/>
    <x v="5"/>
    <x v="0"/>
  </r>
  <r>
    <x v="50"/>
    <x v="6"/>
    <x v="0"/>
  </r>
  <r>
    <x v="50"/>
    <x v="7"/>
    <x v="0"/>
  </r>
  <r>
    <x v="50"/>
    <x v="8"/>
    <x v="0"/>
  </r>
  <r>
    <x v="50"/>
    <x v="9"/>
    <x v="0"/>
  </r>
  <r>
    <x v="50"/>
    <x v="10"/>
    <x v="119"/>
  </r>
  <r>
    <x v="51"/>
    <x v="0"/>
    <x v="0"/>
  </r>
  <r>
    <x v="51"/>
    <x v="1"/>
    <x v="120"/>
  </r>
  <r>
    <x v="51"/>
    <x v="2"/>
    <x v="0"/>
  </r>
  <r>
    <x v="51"/>
    <x v="3"/>
    <x v="0"/>
  </r>
  <r>
    <x v="51"/>
    <x v="4"/>
    <x v="121"/>
  </r>
  <r>
    <x v="51"/>
    <x v="5"/>
    <x v="122"/>
  </r>
  <r>
    <x v="51"/>
    <x v="6"/>
    <x v="123"/>
  </r>
  <r>
    <x v="51"/>
    <x v="7"/>
    <x v="0"/>
  </r>
  <r>
    <x v="51"/>
    <x v="8"/>
    <x v="0"/>
  </r>
  <r>
    <x v="51"/>
    <x v="9"/>
    <x v="124"/>
  </r>
  <r>
    <x v="51"/>
    <x v="10"/>
    <x v="0"/>
  </r>
  <r>
    <x v="52"/>
    <x v="0"/>
    <x v="0"/>
  </r>
  <r>
    <x v="52"/>
    <x v="1"/>
    <x v="0"/>
  </r>
  <r>
    <x v="52"/>
    <x v="2"/>
    <x v="0"/>
  </r>
  <r>
    <x v="52"/>
    <x v="3"/>
    <x v="0"/>
  </r>
  <r>
    <x v="52"/>
    <x v="4"/>
    <x v="0"/>
  </r>
  <r>
    <x v="52"/>
    <x v="5"/>
    <x v="125"/>
  </r>
  <r>
    <x v="52"/>
    <x v="6"/>
    <x v="126"/>
  </r>
  <r>
    <x v="52"/>
    <x v="7"/>
    <x v="127"/>
  </r>
  <r>
    <x v="52"/>
    <x v="8"/>
    <x v="0"/>
  </r>
  <r>
    <x v="52"/>
    <x v="9"/>
    <x v="0"/>
  </r>
  <r>
    <x v="52"/>
    <x v="10"/>
    <x v="0"/>
  </r>
  <r>
    <x v="53"/>
    <x v="0"/>
    <x v="0"/>
  </r>
  <r>
    <x v="53"/>
    <x v="1"/>
    <x v="0"/>
  </r>
  <r>
    <x v="53"/>
    <x v="2"/>
    <x v="0"/>
  </r>
  <r>
    <x v="53"/>
    <x v="3"/>
    <x v="0"/>
  </r>
  <r>
    <x v="53"/>
    <x v="4"/>
    <x v="0"/>
  </r>
  <r>
    <x v="53"/>
    <x v="5"/>
    <x v="0"/>
  </r>
  <r>
    <x v="53"/>
    <x v="6"/>
    <x v="0"/>
  </r>
  <r>
    <x v="53"/>
    <x v="7"/>
    <x v="0"/>
  </r>
  <r>
    <x v="53"/>
    <x v="8"/>
    <x v="128"/>
  </r>
  <r>
    <x v="53"/>
    <x v="9"/>
    <x v="0"/>
  </r>
  <r>
    <x v="53"/>
    <x v="10"/>
    <x v="0"/>
  </r>
  <r>
    <x v="54"/>
    <x v="0"/>
    <x v="129"/>
  </r>
  <r>
    <x v="54"/>
    <x v="1"/>
    <x v="130"/>
  </r>
  <r>
    <x v="54"/>
    <x v="2"/>
    <x v="0"/>
  </r>
  <r>
    <x v="54"/>
    <x v="3"/>
    <x v="0"/>
  </r>
  <r>
    <x v="54"/>
    <x v="4"/>
    <x v="0"/>
  </r>
  <r>
    <x v="54"/>
    <x v="5"/>
    <x v="0"/>
  </r>
  <r>
    <x v="54"/>
    <x v="6"/>
    <x v="0"/>
  </r>
  <r>
    <x v="54"/>
    <x v="7"/>
    <x v="0"/>
  </r>
  <r>
    <x v="54"/>
    <x v="8"/>
    <x v="0"/>
  </r>
  <r>
    <x v="54"/>
    <x v="9"/>
    <x v="0"/>
  </r>
  <r>
    <x v="54"/>
    <x v="10"/>
    <x v="0"/>
  </r>
  <r>
    <x v="55"/>
    <x v="0"/>
    <x v="0"/>
  </r>
  <r>
    <x v="55"/>
    <x v="1"/>
    <x v="0"/>
  </r>
  <r>
    <x v="55"/>
    <x v="2"/>
    <x v="0"/>
  </r>
  <r>
    <x v="55"/>
    <x v="3"/>
    <x v="131"/>
  </r>
  <r>
    <x v="55"/>
    <x v="4"/>
    <x v="0"/>
  </r>
  <r>
    <x v="55"/>
    <x v="5"/>
    <x v="0"/>
  </r>
  <r>
    <x v="55"/>
    <x v="6"/>
    <x v="0"/>
  </r>
  <r>
    <x v="55"/>
    <x v="7"/>
    <x v="0"/>
  </r>
  <r>
    <x v="55"/>
    <x v="8"/>
    <x v="132"/>
  </r>
  <r>
    <x v="55"/>
    <x v="9"/>
    <x v="0"/>
  </r>
  <r>
    <x v="55"/>
    <x v="10"/>
    <x v="0"/>
  </r>
  <r>
    <x v="56"/>
    <x v="0"/>
    <x v="0"/>
  </r>
  <r>
    <x v="56"/>
    <x v="1"/>
    <x v="0"/>
  </r>
  <r>
    <x v="56"/>
    <x v="2"/>
    <x v="0"/>
  </r>
  <r>
    <x v="56"/>
    <x v="3"/>
    <x v="0"/>
  </r>
  <r>
    <x v="56"/>
    <x v="4"/>
    <x v="1"/>
  </r>
  <r>
    <x v="56"/>
    <x v="5"/>
    <x v="0"/>
  </r>
  <r>
    <x v="56"/>
    <x v="6"/>
    <x v="0"/>
  </r>
  <r>
    <x v="56"/>
    <x v="7"/>
    <x v="0"/>
  </r>
  <r>
    <x v="56"/>
    <x v="8"/>
    <x v="0"/>
  </r>
  <r>
    <x v="56"/>
    <x v="9"/>
    <x v="0"/>
  </r>
  <r>
    <x v="56"/>
    <x v="10"/>
    <x v="0"/>
  </r>
  <r>
    <x v="57"/>
    <x v="0"/>
    <x v="0"/>
  </r>
  <r>
    <x v="57"/>
    <x v="1"/>
    <x v="0"/>
  </r>
  <r>
    <x v="57"/>
    <x v="2"/>
    <x v="0"/>
  </r>
  <r>
    <x v="57"/>
    <x v="3"/>
    <x v="0"/>
  </r>
  <r>
    <x v="57"/>
    <x v="4"/>
    <x v="0"/>
  </r>
  <r>
    <x v="57"/>
    <x v="5"/>
    <x v="133"/>
  </r>
  <r>
    <x v="57"/>
    <x v="6"/>
    <x v="0"/>
  </r>
  <r>
    <x v="57"/>
    <x v="7"/>
    <x v="0"/>
  </r>
  <r>
    <x v="57"/>
    <x v="8"/>
    <x v="0"/>
  </r>
  <r>
    <x v="57"/>
    <x v="9"/>
    <x v="134"/>
  </r>
  <r>
    <x v="57"/>
    <x v="10"/>
    <x v="0"/>
  </r>
  <r>
    <x v="58"/>
    <x v="0"/>
    <x v="41"/>
  </r>
  <r>
    <x v="58"/>
    <x v="1"/>
    <x v="0"/>
  </r>
  <r>
    <x v="58"/>
    <x v="2"/>
    <x v="0"/>
  </r>
  <r>
    <x v="58"/>
    <x v="3"/>
    <x v="0"/>
  </r>
  <r>
    <x v="58"/>
    <x v="4"/>
    <x v="0"/>
  </r>
  <r>
    <x v="58"/>
    <x v="5"/>
    <x v="0"/>
  </r>
  <r>
    <x v="58"/>
    <x v="6"/>
    <x v="0"/>
  </r>
  <r>
    <x v="58"/>
    <x v="7"/>
    <x v="0"/>
  </r>
  <r>
    <x v="58"/>
    <x v="8"/>
    <x v="0"/>
  </r>
  <r>
    <x v="58"/>
    <x v="9"/>
    <x v="0"/>
  </r>
  <r>
    <x v="58"/>
    <x v="10"/>
    <x v="0"/>
  </r>
  <r>
    <x v="59"/>
    <x v="0"/>
    <x v="0"/>
  </r>
  <r>
    <x v="59"/>
    <x v="1"/>
    <x v="0"/>
  </r>
  <r>
    <x v="59"/>
    <x v="2"/>
    <x v="135"/>
  </r>
  <r>
    <x v="59"/>
    <x v="3"/>
    <x v="0"/>
  </r>
  <r>
    <x v="59"/>
    <x v="4"/>
    <x v="0"/>
  </r>
  <r>
    <x v="59"/>
    <x v="5"/>
    <x v="0"/>
  </r>
  <r>
    <x v="59"/>
    <x v="6"/>
    <x v="136"/>
  </r>
  <r>
    <x v="59"/>
    <x v="7"/>
    <x v="0"/>
  </r>
  <r>
    <x v="59"/>
    <x v="8"/>
    <x v="0"/>
  </r>
  <r>
    <x v="59"/>
    <x v="9"/>
    <x v="0"/>
  </r>
  <r>
    <x v="59"/>
    <x v="10"/>
    <x v="0"/>
  </r>
  <r>
    <x v="60"/>
    <x v="0"/>
    <x v="0"/>
  </r>
  <r>
    <x v="60"/>
    <x v="1"/>
    <x v="137"/>
  </r>
  <r>
    <x v="60"/>
    <x v="2"/>
    <x v="0"/>
  </r>
  <r>
    <x v="60"/>
    <x v="3"/>
    <x v="0"/>
  </r>
  <r>
    <x v="60"/>
    <x v="4"/>
    <x v="138"/>
  </r>
  <r>
    <x v="60"/>
    <x v="5"/>
    <x v="0"/>
  </r>
  <r>
    <x v="60"/>
    <x v="6"/>
    <x v="0"/>
  </r>
  <r>
    <x v="60"/>
    <x v="7"/>
    <x v="0"/>
  </r>
  <r>
    <x v="60"/>
    <x v="8"/>
    <x v="0"/>
  </r>
  <r>
    <x v="60"/>
    <x v="9"/>
    <x v="0"/>
  </r>
  <r>
    <x v="60"/>
    <x v="10"/>
    <x v="139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580">
  <r>
    <x v="0"/>
    <x v="0"/>
    <m/>
  </r>
  <r>
    <x v="0"/>
    <x v="1"/>
    <n v="2303.9116612289999"/>
  </r>
  <r>
    <x v="0"/>
    <x v="2"/>
    <m/>
  </r>
  <r>
    <x v="0"/>
    <x v="3"/>
    <m/>
  </r>
  <r>
    <x v="0"/>
    <x v="4"/>
    <n v="1567.3786977273191"/>
  </r>
  <r>
    <x v="0"/>
    <x v="5"/>
    <n v="2064.7899079291319"/>
  </r>
  <r>
    <x v="0"/>
    <x v="6"/>
    <n v="2527.4165119207196"/>
  </r>
  <r>
    <x v="0"/>
    <x v="7"/>
    <m/>
  </r>
  <r>
    <x v="0"/>
    <x v="8"/>
    <n v="1492.9562313286667"/>
  </r>
  <r>
    <x v="0"/>
    <x v="9"/>
    <n v="2354.389208741934"/>
  </r>
  <r>
    <x v="1"/>
    <x v="0"/>
    <n v="1719.280446908554"/>
  </r>
  <r>
    <x v="1"/>
    <x v="1"/>
    <m/>
  </r>
  <r>
    <x v="1"/>
    <x v="2"/>
    <m/>
  </r>
  <r>
    <x v="1"/>
    <x v="3"/>
    <n v="1824.0108518474069"/>
  </r>
  <r>
    <x v="1"/>
    <x v="4"/>
    <m/>
  </r>
  <r>
    <x v="1"/>
    <x v="5"/>
    <n v="2168.7432489344446"/>
  </r>
  <r>
    <x v="1"/>
    <x v="6"/>
    <n v="2473.5109325901722"/>
  </r>
  <r>
    <x v="1"/>
    <x v="7"/>
    <n v="2530.8124576644605"/>
  </r>
  <r>
    <x v="1"/>
    <x v="8"/>
    <m/>
  </r>
  <r>
    <x v="1"/>
    <x v="9"/>
    <n v="2349.7556966089305"/>
  </r>
  <r>
    <x v="2"/>
    <x v="0"/>
    <m/>
  </r>
  <r>
    <x v="2"/>
    <x v="1"/>
    <m/>
  </r>
  <r>
    <x v="2"/>
    <x v="2"/>
    <m/>
  </r>
  <r>
    <x v="2"/>
    <x v="3"/>
    <m/>
  </r>
  <r>
    <x v="2"/>
    <x v="4"/>
    <m/>
  </r>
  <r>
    <x v="2"/>
    <x v="5"/>
    <m/>
  </r>
  <r>
    <x v="2"/>
    <x v="6"/>
    <m/>
  </r>
  <r>
    <x v="2"/>
    <x v="7"/>
    <n v="1752.9887013088573"/>
  </r>
  <r>
    <x v="2"/>
    <x v="8"/>
    <m/>
  </r>
  <r>
    <x v="2"/>
    <x v="9"/>
    <n v="1490.5831362433817"/>
  </r>
  <r>
    <x v="3"/>
    <x v="0"/>
    <m/>
  </r>
  <r>
    <x v="3"/>
    <x v="1"/>
    <n v="2181.524650566344"/>
  </r>
  <r>
    <x v="3"/>
    <x v="2"/>
    <m/>
  </r>
  <r>
    <x v="3"/>
    <x v="3"/>
    <n v="1780.5616278599441"/>
  </r>
  <r>
    <x v="3"/>
    <x v="4"/>
    <n v="1503.2126791196949"/>
  </r>
  <r>
    <x v="3"/>
    <x v="5"/>
    <n v="1948.0273630746849"/>
  </r>
  <r>
    <x v="3"/>
    <x v="6"/>
    <n v="2439.7504222158786"/>
  </r>
  <r>
    <x v="3"/>
    <x v="7"/>
    <m/>
  </r>
  <r>
    <x v="3"/>
    <x v="8"/>
    <n v="1419.5511346304936"/>
  </r>
  <r>
    <x v="3"/>
    <x v="9"/>
    <n v="2256.8544243092242"/>
  </r>
  <r>
    <x v="4"/>
    <x v="0"/>
    <m/>
  </r>
  <r>
    <x v="4"/>
    <x v="1"/>
    <n v="1013.1614394517222"/>
  </r>
  <r>
    <x v="4"/>
    <x v="2"/>
    <m/>
  </r>
  <r>
    <x v="4"/>
    <x v="3"/>
    <m/>
  </r>
  <r>
    <x v="4"/>
    <x v="4"/>
    <n v="1071.656967300727"/>
  </r>
  <r>
    <x v="4"/>
    <x v="5"/>
    <m/>
  </r>
  <r>
    <x v="4"/>
    <x v="6"/>
    <n v="115.77101130215991"/>
  </r>
  <r>
    <x v="4"/>
    <x v="7"/>
    <n v="38.303373301587214"/>
  </r>
  <r>
    <x v="4"/>
    <x v="8"/>
    <n v="1116.1087872886592"/>
  </r>
  <r>
    <x v="4"/>
    <x v="9"/>
    <n v="393.83071316650711"/>
  </r>
  <r>
    <x v="5"/>
    <x v="0"/>
    <m/>
  </r>
  <r>
    <x v="5"/>
    <x v="1"/>
    <n v="833.63499927583553"/>
  </r>
  <r>
    <x v="5"/>
    <x v="2"/>
    <m/>
  </r>
  <r>
    <x v="5"/>
    <x v="3"/>
    <n v="108.63725669898297"/>
  </r>
  <r>
    <x v="5"/>
    <x v="4"/>
    <m/>
  </r>
  <r>
    <x v="5"/>
    <x v="5"/>
    <m/>
  </r>
  <r>
    <x v="5"/>
    <x v="6"/>
    <m/>
  </r>
  <r>
    <x v="5"/>
    <x v="7"/>
    <m/>
  </r>
  <r>
    <x v="5"/>
    <x v="8"/>
    <n v="511.16439849164328"/>
  </r>
  <r>
    <x v="5"/>
    <x v="9"/>
    <n v="425.57031364595053"/>
  </r>
  <r>
    <x v="6"/>
    <x v="0"/>
    <m/>
  </r>
  <r>
    <x v="6"/>
    <x v="1"/>
    <n v="400.9467772049905"/>
  </r>
  <r>
    <x v="6"/>
    <x v="2"/>
    <m/>
  </r>
  <r>
    <x v="6"/>
    <x v="3"/>
    <m/>
  </r>
  <r>
    <x v="6"/>
    <x v="4"/>
    <m/>
  </r>
  <r>
    <x v="6"/>
    <x v="5"/>
    <n v="225.24726920649903"/>
  </r>
  <r>
    <x v="6"/>
    <x v="6"/>
    <m/>
  </r>
  <r>
    <x v="6"/>
    <x v="7"/>
    <m/>
  </r>
  <r>
    <x v="6"/>
    <x v="8"/>
    <m/>
  </r>
  <r>
    <x v="6"/>
    <x v="9"/>
    <n v="313.78787822297636"/>
  </r>
  <r>
    <x v="7"/>
    <x v="0"/>
    <m/>
  </r>
  <r>
    <x v="7"/>
    <x v="1"/>
    <n v="2127.8166817377883"/>
  </r>
  <r>
    <x v="7"/>
    <x v="2"/>
    <m/>
  </r>
  <r>
    <x v="7"/>
    <x v="3"/>
    <n v="1835.7957015424422"/>
  </r>
  <r>
    <x v="7"/>
    <x v="4"/>
    <n v="1605.1880934016669"/>
  </r>
  <r>
    <x v="7"/>
    <x v="5"/>
    <m/>
  </r>
  <r>
    <x v="7"/>
    <x v="6"/>
    <m/>
  </r>
  <r>
    <x v="7"/>
    <x v="7"/>
    <m/>
  </r>
  <r>
    <x v="7"/>
    <x v="8"/>
    <m/>
  </r>
  <r>
    <x v="7"/>
    <x v="9"/>
    <m/>
  </r>
  <r>
    <x v="8"/>
    <x v="0"/>
    <m/>
  </r>
  <r>
    <x v="8"/>
    <x v="1"/>
    <m/>
  </r>
  <r>
    <x v="8"/>
    <x v="2"/>
    <m/>
  </r>
  <r>
    <x v="8"/>
    <x v="3"/>
    <m/>
  </r>
  <r>
    <x v="8"/>
    <x v="4"/>
    <n v="1290.236944937895"/>
  </r>
  <r>
    <x v="8"/>
    <x v="5"/>
    <m/>
  </r>
  <r>
    <x v="8"/>
    <x v="6"/>
    <m/>
  </r>
  <r>
    <x v="8"/>
    <x v="7"/>
    <m/>
  </r>
  <r>
    <x v="8"/>
    <x v="8"/>
    <n v="1179.3522953199752"/>
  </r>
  <r>
    <x v="8"/>
    <x v="9"/>
    <n v="1914.1312352325581"/>
  </r>
  <r>
    <x v="9"/>
    <x v="0"/>
    <m/>
  </r>
  <r>
    <x v="9"/>
    <x v="1"/>
    <m/>
  </r>
  <r>
    <x v="9"/>
    <x v="2"/>
    <m/>
  </r>
  <r>
    <x v="9"/>
    <x v="3"/>
    <m/>
  </r>
  <r>
    <x v="9"/>
    <x v="4"/>
    <n v="1414.1259901961803"/>
  </r>
  <r>
    <x v="9"/>
    <x v="5"/>
    <n v="1537.4567636725521"/>
  </r>
  <r>
    <x v="9"/>
    <x v="6"/>
    <n v="2175.6437769967006"/>
  </r>
  <r>
    <x v="9"/>
    <x v="7"/>
    <m/>
  </r>
  <r>
    <x v="9"/>
    <x v="8"/>
    <m/>
  </r>
  <r>
    <x v="9"/>
    <x v="9"/>
    <n v="1947.0334226196157"/>
  </r>
  <r>
    <x v="10"/>
    <x v="0"/>
    <n v="992.90644843101131"/>
  </r>
  <r>
    <x v="10"/>
    <x v="1"/>
    <n v="1056.8137350016596"/>
  </r>
  <r>
    <x v="10"/>
    <x v="2"/>
    <m/>
  </r>
  <r>
    <x v="10"/>
    <x v="3"/>
    <m/>
  </r>
  <r>
    <x v="10"/>
    <x v="4"/>
    <m/>
  </r>
  <r>
    <x v="10"/>
    <x v="5"/>
    <m/>
  </r>
  <r>
    <x v="10"/>
    <x v="6"/>
    <m/>
  </r>
  <r>
    <x v="10"/>
    <x v="7"/>
    <m/>
  </r>
  <r>
    <x v="10"/>
    <x v="8"/>
    <m/>
  </r>
  <r>
    <x v="10"/>
    <x v="9"/>
    <m/>
  </r>
  <r>
    <x v="11"/>
    <x v="0"/>
    <m/>
  </r>
  <r>
    <x v="11"/>
    <x v="1"/>
    <n v="845.16597132546156"/>
  </r>
  <r>
    <x v="11"/>
    <x v="2"/>
    <m/>
  </r>
  <r>
    <x v="11"/>
    <x v="3"/>
    <m/>
  </r>
  <r>
    <x v="11"/>
    <x v="4"/>
    <m/>
  </r>
  <r>
    <x v="11"/>
    <x v="5"/>
    <n v="608.36241579325633"/>
  </r>
  <r>
    <x v="11"/>
    <x v="6"/>
    <m/>
  </r>
  <r>
    <x v="11"/>
    <x v="7"/>
    <m/>
  </r>
  <r>
    <x v="11"/>
    <x v="8"/>
    <m/>
  </r>
  <r>
    <x v="11"/>
    <x v="9"/>
    <m/>
  </r>
  <r>
    <x v="12"/>
    <x v="0"/>
    <m/>
  </r>
  <r>
    <x v="12"/>
    <x v="1"/>
    <m/>
  </r>
  <r>
    <x v="12"/>
    <x v="2"/>
    <m/>
  </r>
  <r>
    <x v="12"/>
    <x v="3"/>
    <m/>
  </r>
  <r>
    <x v="12"/>
    <x v="4"/>
    <n v="1636.561630367278"/>
  </r>
  <r>
    <x v="12"/>
    <x v="5"/>
    <n v="1887.4621501519821"/>
  </r>
  <r>
    <x v="12"/>
    <x v="6"/>
    <m/>
  </r>
  <r>
    <x v="12"/>
    <x v="7"/>
    <m/>
  </r>
  <r>
    <x v="12"/>
    <x v="8"/>
    <m/>
  </r>
  <r>
    <x v="12"/>
    <x v="9"/>
    <m/>
  </r>
  <r>
    <x v="13"/>
    <x v="0"/>
    <n v="400.12073463514201"/>
  </r>
  <r>
    <x v="13"/>
    <x v="1"/>
    <m/>
  </r>
  <r>
    <x v="13"/>
    <x v="2"/>
    <m/>
  </r>
  <r>
    <x v="13"/>
    <x v="3"/>
    <m/>
  </r>
  <r>
    <x v="13"/>
    <x v="4"/>
    <m/>
  </r>
  <r>
    <x v="13"/>
    <x v="5"/>
    <m/>
  </r>
  <r>
    <x v="13"/>
    <x v="6"/>
    <n v="810.05123087833317"/>
  </r>
  <r>
    <x v="13"/>
    <x v="7"/>
    <m/>
  </r>
  <r>
    <x v="13"/>
    <x v="8"/>
    <m/>
  </r>
  <r>
    <x v="13"/>
    <x v="9"/>
    <n v="697.51110330096776"/>
  </r>
  <r>
    <x v="14"/>
    <x v="0"/>
    <n v="1244.6404306027923"/>
  </r>
  <r>
    <x v="14"/>
    <x v="1"/>
    <n v="1728.108368649544"/>
  </r>
  <r>
    <x v="14"/>
    <x v="2"/>
    <m/>
  </r>
  <r>
    <x v="14"/>
    <x v="3"/>
    <n v="1560.7038857357657"/>
  </r>
  <r>
    <x v="14"/>
    <x v="4"/>
    <m/>
  </r>
  <r>
    <x v="14"/>
    <x v="5"/>
    <m/>
  </r>
  <r>
    <x v="14"/>
    <x v="6"/>
    <m/>
  </r>
  <r>
    <x v="14"/>
    <x v="7"/>
    <m/>
  </r>
  <r>
    <x v="14"/>
    <x v="8"/>
    <n v="1293.4220529074605"/>
  </r>
  <r>
    <x v="14"/>
    <x v="9"/>
    <n v="1947.0334226196157"/>
  </r>
  <r>
    <x v="15"/>
    <x v="0"/>
    <m/>
  </r>
  <r>
    <x v="15"/>
    <x v="1"/>
    <n v="1767.8976265048716"/>
  </r>
  <r>
    <x v="15"/>
    <x v="2"/>
    <m/>
  </r>
  <r>
    <x v="15"/>
    <x v="3"/>
    <m/>
  </r>
  <r>
    <x v="15"/>
    <x v="4"/>
    <m/>
  </r>
  <r>
    <x v="15"/>
    <x v="5"/>
    <m/>
  </r>
  <r>
    <x v="15"/>
    <x v="6"/>
    <n v="2124.787022461152"/>
  </r>
  <r>
    <x v="15"/>
    <x v="7"/>
    <m/>
  </r>
  <r>
    <x v="15"/>
    <x v="8"/>
    <m/>
  </r>
  <r>
    <x v="15"/>
    <x v="9"/>
    <n v="1914.1312352325581"/>
  </r>
  <r>
    <x v="16"/>
    <x v="0"/>
    <n v="1719.280446908554"/>
  </r>
  <r>
    <x v="16"/>
    <x v="1"/>
    <m/>
  </r>
  <r>
    <x v="16"/>
    <x v="2"/>
    <m/>
  </r>
  <r>
    <x v="16"/>
    <x v="3"/>
    <m/>
  </r>
  <r>
    <x v="16"/>
    <x v="4"/>
    <m/>
  </r>
  <r>
    <x v="16"/>
    <x v="5"/>
    <m/>
  </r>
  <r>
    <x v="16"/>
    <x v="6"/>
    <m/>
  </r>
  <r>
    <x v="16"/>
    <x v="7"/>
    <m/>
  </r>
  <r>
    <x v="16"/>
    <x v="8"/>
    <m/>
  </r>
  <r>
    <x v="16"/>
    <x v="9"/>
    <m/>
  </r>
  <r>
    <x v="17"/>
    <x v="0"/>
    <n v="1719.280446908554"/>
  </r>
  <r>
    <x v="17"/>
    <x v="1"/>
    <n v="2435.9329995128469"/>
  </r>
  <r>
    <x v="17"/>
    <x v="2"/>
    <m/>
  </r>
  <r>
    <x v="17"/>
    <x v="3"/>
    <m/>
  </r>
  <r>
    <x v="17"/>
    <x v="4"/>
    <m/>
  </r>
  <r>
    <x v="17"/>
    <x v="5"/>
    <m/>
  </r>
  <r>
    <x v="17"/>
    <x v="6"/>
    <m/>
  </r>
  <r>
    <x v="17"/>
    <x v="7"/>
    <m/>
  </r>
  <r>
    <x v="17"/>
    <x v="8"/>
    <m/>
  </r>
  <r>
    <x v="17"/>
    <x v="9"/>
    <m/>
  </r>
  <r>
    <x v="18"/>
    <x v="0"/>
    <m/>
  </r>
  <r>
    <x v="18"/>
    <x v="1"/>
    <m/>
  </r>
  <r>
    <x v="18"/>
    <x v="2"/>
    <n v="1463.1302824355378"/>
  </r>
  <r>
    <x v="18"/>
    <x v="3"/>
    <m/>
  </r>
  <r>
    <x v="18"/>
    <x v="4"/>
    <m/>
  </r>
  <r>
    <x v="18"/>
    <x v="5"/>
    <m/>
  </r>
  <r>
    <x v="18"/>
    <x v="6"/>
    <m/>
  </r>
  <r>
    <x v="18"/>
    <x v="7"/>
    <m/>
  </r>
  <r>
    <x v="18"/>
    <x v="8"/>
    <m/>
  </r>
  <r>
    <x v="18"/>
    <x v="9"/>
    <m/>
  </r>
  <r>
    <x v="19"/>
    <x v="0"/>
    <m/>
  </r>
  <r>
    <x v="19"/>
    <x v="1"/>
    <m/>
  </r>
  <r>
    <x v="19"/>
    <x v="2"/>
    <m/>
  </r>
  <r>
    <x v="19"/>
    <x v="3"/>
    <m/>
  </r>
  <r>
    <x v="19"/>
    <x v="4"/>
    <m/>
  </r>
  <r>
    <x v="19"/>
    <x v="5"/>
    <m/>
  </r>
  <r>
    <x v="19"/>
    <x v="6"/>
    <m/>
  </r>
  <r>
    <x v="19"/>
    <x v="7"/>
    <n v="2530.8124576644605"/>
  </r>
  <r>
    <x v="19"/>
    <x v="8"/>
    <m/>
  </r>
  <r>
    <x v="19"/>
    <x v="9"/>
    <m/>
  </r>
  <r>
    <x v="20"/>
    <x v="0"/>
    <m/>
  </r>
  <r>
    <x v="20"/>
    <x v="1"/>
    <n v="2285.5906381321406"/>
  </r>
  <r>
    <x v="20"/>
    <x v="2"/>
    <m/>
  </r>
  <r>
    <x v="20"/>
    <x v="3"/>
    <m/>
  </r>
  <r>
    <x v="20"/>
    <x v="4"/>
    <n v="1680.2332187595202"/>
  </r>
  <r>
    <x v="20"/>
    <x v="5"/>
    <m/>
  </r>
  <r>
    <x v="20"/>
    <x v="6"/>
    <m/>
  </r>
  <r>
    <x v="20"/>
    <x v="7"/>
    <m/>
  </r>
  <r>
    <x v="20"/>
    <x v="8"/>
    <n v="1591.0957637150991"/>
  </r>
  <r>
    <x v="20"/>
    <x v="9"/>
    <m/>
  </r>
  <r>
    <x v="21"/>
    <x v="0"/>
    <n v="1719.280446908554"/>
  </r>
  <r>
    <x v="21"/>
    <x v="1"/>
    <m/>
  </r>
  <r>
    <x v="21"/>
    <x v="2"/>
    <m/>
  </r>
  <r>
    <x v="21"/>
    <x v="3"/>
    <m/>
  </r>
  <r>
    <x v="21"/>
    <x v="4"/>
    <m/>
  </r>
  <r>
    <x v="21"/>
    <x v="5"/>
    <m/>
  </r>
  <r>
    <x v="21"/>
    <x v="6"/>
    <m/>
  </r>
  <r>
    <x v="21"/>
    <x v="7"/>
    <m/>
  </r>
  <r>
    <x v="21"/>
    <x v="8"/>
    <m/>
  </r>
  <r>
    <x v="21"/>
    <x v="9"/>
    <m/>
  </r>
  <r>
    <x v="22"/>
    <x v="0"/>
    <m/>
  </r>
  <r>
    <x v="22"/>
    <x v="1"/>
    <m/>
  </r>
  <r>
    <x v="22"/>
    <x v="2"/>
    <n v="967.58929112737985"/>
  </r>
  <r>
    <x v="22"/>
    <x v="3"/>
    <m/>
  </r>
  <r>
    <x v="22"/>
    <x v="4"/>
    <m/>
  </r>
  <r>
    <x v="22"/>
    <x v="5"/>
    <m/>
  </r>
  <r>
    <x v="22"/>
    <x v="6"/>
    <m/>
  </r>
  <r>
    <x v="22"/>
    <x v="7"/>
    <m/>
  </r>
  <r>
    <x v="22"/>
    <x v="8"/>
    <m/>
  </r>
  <r>
    <x v="22"/>
    <x v="9"/>
    <m/>
  </r>
  <r>
    <x v="23"/>
    <x v="0"/>
    <m/>
  </r>
  <r>
    <x v="23"/>
    <x v="1"/>
    <m/>
  </r>
  <r>
    <x v="23"/>
    <x v="2"/>
    <n v="816.2194921995623"/>
  </r>
  <r>
    <x v="23"/>
    <x v="3"/>
    <m/>
  </r>
  <r>
    <x v="23"/>
    <x v="4"/>
    <m/>
  </r>
  <r>
    <x v="23"/>
    <x v="5"/>
    <m/>
  </r>
  <r>
    <x v="23"/>
    <x v="6"/>
    <m/>
  </r>
  <r>
    <x v="23"/>
    <x v="7"/>
    <m/>
  </r>
  <r>
    <x v="23"/>
    <x v="8"/>
    <m/>
  </r>
  <r>
    <x v="23"/>
    <x v="9"/>
    <m/>
  </r>
  <r>
    <x v="24"/>
    <x v="0"/>
    <m/>
  </r>
  <r>
    <x v="24"/>
    <x v="1"/>
    <m/>
  </r>
  <r>
    <x v="24"/>
    <x v="2"/>
    <m/>
  </r>
  <r>
    <x v="24"/>
    <x v="3"/>
    <n v="402.58950457586502"/>
  </r>
  <r>
    <x v="24"/>
    <x v="4"/>
    <n v="136.63681099168278"/>
  </r>
  <r>
    <x v="24"/>
    <x v="5"/>
    <m/>
  </r>
  <r>
    <x v="24"/>
    <x v="6"/>
    <m/>
  </r>
  <r>
    <x v="24"/>
    <x v="7"/>
    <n v="1114.931674867622"/>
  </r>
  <r>
    <x v="24"/>
    <x v="8"/>
    <m/>
  </r>
  <r>
    <x v="24"/>
    <x v="9"/>
    <n v="934.75165430997731"/>
  </r>
  <r>
    <x v="25"/>
    <x v="0"/>
    <n v="665.41729176638478"/>
  </r>
  <r>
    <x v="25"/>
    <x v="1"/>
    <m/>
  </r>
  <r>
    <x v="25"/>
    <x v="2"/>
    <m/>
  </r>
  <r>
    <x v="25"/>
    <x v="3"/>
    <m/>
  </r>
  <r>
    <x v="25"/>
    <x v="4"/>
    <n v="1030.0380248144563"/>
  </r>
  <r>
    <x v="25"/>
    <x v="5"/>
    <n v="355.16170345596834"/>
  </r>
  <r>
    <x v="25"/>
    <x v="6"/>
    <m/>
  </r>
  <r>
    <x v="25"/>
    <x v="7"/>
    <m/>
  </r>
  <r>
    <x v="25"/>
    <x v="8"/>
    <m/>
  </r>
  <r>
    <x v="25"/>
    <x v="9"/>
    <m/>
  </r>
  <r>
    <x v="26"/>
    <x v="0"/>
    <n v="1725.2439160599831"/>
  </r>
  <r>
    <x v="26"/>
    <x v="1"/>
    <m/>
  </r>
  <r>
    <x v="26"/>
    <x v="2"/>
    <m/>
  </r>
  <r>
    <x v="26"/>
    <x v="3"/>
    <m/>
  </r>
  <r>
    <x v="26"/>
    <x v="4"/>
    <m/>
  </r>
  <r>
    <x v="26"/>
    <x v="5"/>
    <n v="2174.4865743918435"/>
  </r>
  <r>
    <x v="26"/>
    <x v="6"/>
    <m/>
  </r>
  <r>
    <x v="26"/>
    <x v="7"/>
    <m/>
  </r>
  <r>
    <x v="26"/>
    <x v="8"/>
    <m/>
  </r>
  <r>
    <x v="26"/>
    <x v="9"/>
    <m/>
  </r>
  <r>
    <x v="27"/>
    <x v="0"/>
    <n v="810.26966428613991"/>
  </r>
  <r>
    <x v="27"/>
    <x v="1"/>
    <n v="1485.7195259302493"/>
  </r>
  <r>
    <x v="27"/>
    <x v="2"/>
    <m/>
  </r>
  <r>
    <x v="27"/>
    <x v="3"/>
    <m/>
  </r>
  <r>
    <x v="27"/>
    <x v="4"/>
    <m/>
  </r>
  <r>
    <x v="27"/>
    <x v="5"/>
    <m/>
  </r>
  <r>
    <x v="27"/>
    <x v="6"/>
    <n v="1687.6842751335178"/>
  </r>
  <r>
    <x v="27"/>
    <x v="7"/>
    <m/>
  </r>
  <r>
    <x v="27"/>
    <x v="8"/>
    <m/>
  </r>
  <r>
    <x v="27"/>
    <x v="9"/>
    <m/>
  </r>
  <r>
    <x v="28"/>
    <x v="0"/>
    <m/>
  </r>
  <r>
    <x v="28"/>
    <x v="1"/>
    <m/>
  </r>
  <r>
    <x v="28"/>
    <x v="2"/>
    <m/>
  </r>
  <r>
    <x v="28"/>
    <x v="3"/>
    <m/>
  </r>
  <r>
    <x v="28"/>
    <x v="4"/>
    <m/>
  </r>
  <r>
    <x v="28"/>
    <x v="5"/>
    <m/>
  </r>
  <r>
    <x v="28"/>
    <x v="6"/>
    <m/>
  </r>
  <r>
    <x v="28"/>
    <x v="7"/>
    <m/>
  </r>
  <r>
    <x v="28"/>
    <x v="8"/>
    <n v="1581.326896927744"/>
  </r>
  <r>
    <x v="28"/>
    <x v="9"/>
    <m/>
  </r>
  <r>
    <x v="29"/>
    <x v="0"/>
    <n v="1719.280446908554"/>
  </r>
  <r>
    <x v="29"/>
    <x v="1"/>
    <m/>
  </r>
  <r>
    <x v="29"/>
    <x v="2"/>
    <m/>
  </r>
  <r>
    <x v="29"/>
    <x v="3"/>
    <m/>
  </r>
  <r>
    <x v="29"/>
    <x v="4"/>
    <m/>
  </r>
  <r>
    <x v="29"/>
    <x v="5"/>
    <m/>
  </r>
  <r>
    <x v="29"/>
    <x v="6"/>
    <m/>
  </r>
  <r>
    <x v="29"/>
    <x v="7"/>
    <m/>
  </r>
  <r>
    <x v="29"/>
    <x v="8"/>
    <m/>
  </r>
  <r>
    <x v="29"/>
    <x v="9"/>
    <m/>
  </r>
  <r>
    <x v="30"/>
    <x v="0"/>
    <m/>
  </r>
  <r>
    <x v="30"/>
    <x v="1"/>
    <m/>
  </r>
  <r>
    <x v="30"/>
    <x v="2"/>
    <n v="621.12818173911501"/>
  </r>
  <r>
    <x v="30"/>
    <x v="3"/>
    <m/>
  </r>
  <r>
    <x v="30"/>
    <x v="4"/>
    <m/>
  </r>
  <r>
    <x v="30"/>
    <x v="5"/>
    <m/>
  </r>
  <r>
    <x v="30"/>
    <x v="6"/>
    <m/>
  </r>
  <r>
    <x v="30"/>
    <x v="7"/>
    <m/>
  </r>
  <r>
    <x v="30"/>
    <x v="8"/>
    <m/>
  </r>
  <r>
    <x v="30"/>
    <x v="9"/>
    <m/>
  </r>
  <r>
    <x v="31"/>
    <x v="0"/>
    <m/>
  </r>
  <r>
    <x v="31"/>
    <x v="1"/>
    <m/>
  </r>
  <r>
    <x v="31"/>
    <x v="2"/>
    <n v="1007.6261365205575"/>
  </r>
  <r>
    <x v="31"/>
    <x v="3"/>
    <m/>
  </r>
  <r>
    <x v="31"/>
    <x v="4"/>
    <m/>
  </r>
  <r>
    <x v="31"/>
    <x v="5"/>
    <m/>
  </r>
  <r>
    <x v="31"/>
    <x v="6"/>
    <m/>
  </r>
  <r>
    <x v="31"/>
    <x v="7"/>
    <m/>
  </r>
  <r>
    <x v="31"/>
    <x v="8"/>
    <m/>
  </r>
  <r>
    <x v="31"/>
    <x v="9"/>
    <m/>
  </r>
  <r>
    <x v="32"/>
    <x v="0"/>
    <n v="792.85972791243967"/>
  </r>
  <r>
    <x v="32"/>
    <x v="1"/>
    <m/>
  </r>
  <r>
    <x v="32"/>
    <x v="2"/>
    <m/>
  </r>
  <r>
    <x v="32"/>
    <x v="3"/>
    <m/>
  </r>
  <r>
    <x v="32"/>
    <x v="4"/>
    <m/>
  </r>
  <r>
    <x v="32"/>
    <x v="5"/>
    <m/>
  </r>
  <r>
    <x v="32"/>
    <x v="6"/>
    <m/>
  </r>
  <r>
    <x v="32"/>
    <x v="7"/>
    <m/>
  </r>
  <r>
    <x v="32"/>
    <x v="8"/>
    <m/>
  </r>
  <r>
    <x v="32"/>
    <x v="9"/>
    <m/>
  </r>
  <r>
    <x v="33"/>
    <x v="0"/>
    <m/>
  </r>
  <r>
    <x v="33"/>
    <x v="1"/>
    <m/>
  </r>
  <r>
    <x v="33"/>
    <x v="2"/>
    <m/>
  </r>
  <r>
    <x v="33"/>
    <x v="3"/>
    <m/>
  </r>
  <r>
    <x v="33"/>
    <x v="4"/>
    <m/>
  </r>
  <r>
    <x v="33"/>
    <x v="5"/>
    <m/>
  </r>
  <r>
    <x v="33"/>
    <x v="6"/>
    <m/>
  </r>
  <r>
    <x v="33"/>
    <x v="7"/>
    <n v="676.31519594239035"/>
  </r>
  <r>
    <x v="33"/>
    <x v="8"/>
    <m/>
  </r>
  <r>
    <x v="33"/>
    <x v="9"/>
    <n v="313.78787822297636"/>
  </r>
  <r>
    <x v="34"/>
    <x v="0"/>
    <m/>
  </r>
  <r>
    <x v="34"/>
    <x v="1"/>
    <m/>
  </r>
  <r>
    <x v="34"/>
    <x v="2"/>
    <n v="816.2194921995623"/>
  </r>
  <r>
    <x v="34"/>
    <x v="3"/>
    <m/>
  </r>
  <r>
    <x v="34"/>
    <x v="4"/>
    <m/>
  </r>
  <r>
    <x v="34"/>
    <x v="5"/>
    <m/>
  </r>
  <r>
    <x v="34"/>
    <x v="6"/>
    <m/>
  </r>
  <r>
    <x v="34"/>
    <x v="7"/>
    <m/>
  </r>
  <r>
    <x v="34"/>
    <x v="8"/>
    <m/>
  </r>
  <r>
    <x v="34"/>
    <x v="9"/>
    <m/>
  </r>
  <r>
    <x v="35"/>
    <x v="0"/>
    <m/>
  </r>
  <r>
    <x v="35"/>
    <x v="1"/>
    <m/>
  </r>
  <r>
    <x v="35"/>
    <x v="2"/>
    <m/>
  </r>
  <r>
    <x v="35"/>
    <x v="3"/>
    <n v="606.85486425536283"/>
  </r>
  <r>
    <x v="35"/>
    <x v="4"/>
    <n v="221.71720436435388"/>
  </r>
  <r>
    <x v="35"/>
    <x v="5"/>
    <m/>
  </r>
  <r>
    <x v="35"/>
    <x v="6"/>
    <m/>
  </r>
  <r>
    <x v="35"/>
    <x v="7"/>
    <m/>
  </r>
  <r>
    <x v="35"/>
    <x v="8"/>
    <m/>
  </r>
  <r>
    <x v="35"/>
    <x v="9"/>
    <m/>
  </r>
  <r>
    <x v="36"/>
    <x v="0"/>
    <m/>
  </r>
  <r>
    <x v="36"/>
    <x v="1"/>
    <m/>
  </r>
  <r>
    <x v="36"/>
    <x v="2"/>
    <m/>
  </r>
  <r>
    <x v="36"/>
    <x v="3"/>
    <m/>
  </r>
  <r>
    <x v="36"/>
    <x v="4"/>
    <m/>
  </r>
  <r>
    <x v="36"/>
    <x v="5"/>
    <m/>
  </r>
  <r>
    <x v="36"/>
    <x v="6"/>
    <n v="1687.6842751335178"/>
  </r>
  <r>
    <x v="36"/>
    <x v="7"/>
    <m/>
  </r>
  <r>
    <x v="36"/>
    <x v="8"/>
    <m/>
  </r>
  <r>
    <x v="36"/>
    <x v="9"/>
    <m/>
  </r>
  <r>
    <x v="37"/>
    <x v="0"/>
    <m/>
  </r>
  <r>
    <x v="37"/>
    <x v="1"/>
    <m/>
  </r>
  <r>
    <x v="37"/>
    <x v="2"/>
    <m/>
  </r>
  <r>
    <x v="37"/>
    <x v="3"/>
    <m/>
  </r>
  <r>
    <x v="37"/>
    <x v="4"/>
    <m/>
  </r>
  <r>
    <x v="37"/>
    <x v="5"/>
    <m/>
  </r>
  <r>
    <x v="37"/>
    <x v="6"/>
    <m/>
  </r>
  <r>
    <x v="37"/>
    <x v="7"/>
    <n v="2530.8124576644605"/>
  </r>
  <r>
    <x v="37"/>
    <x v="8"/>
    <m/>
  </r>
  <r>
    <x v="37"/>
    <x v="9"/>
    <n v="2349.7556966089305"/>
  </r>
  <r>
    <x v="38"/>
    <x v="0"/>
    <m/>
  </r>
  <r>
    <x v="38"/>
    <x v="1"/>
    <m/>
  </r>
  <r>
    <x v="38"/>
    <x v="2"/>
    <n v="975.11101185436075"/>
  </r>
  <r>
    <x v="38"/>
    <x v="3"/>
    <m/>
  </r>
  <r>
    <x v="38"/>
    <x v="4"/>
    <m/>
  </r>
  <r>
    <x v="38"/>
    <x v="5"/>
    <m/>
  </r>
  <r>
    <x v="38"/>
    <x v="6"/>
    <m/>
  </r>
  <r>
    <x v="38"/>
    <x v="7"/>
    <m/>
  </r>
  <r>
    <x v="38"/>
    <x v="8"/>
    <m/>
  </r>
  <r>
    <x v="38"/>
    <x v="9"/>
    <m/>
  </r>
  <r>
    <x v="39"/>
    <x v="0"/>
    <m/>
  </r>
  <r>
    <x v="39"/>
    <x v="1"/>
    <m/>
  </r>
  <r>
    <x v="39"/>
    <x v="2"/>
    <m/>
  </r>
  <r>
    <x v="39"/>
    <x v="3"/>
    <m/>
  </r>
  <r>
    <x v="39"/>
    <x v="4"/>
    <n v="1503.2126791196949"/>
  </r>
  <r>
    <x v="39"/>
    <x v="5"/>
    <n v="1948.0273630746849"/>
  </r>
  <r>
    <x v="39"/>
    <x v="6"/>
    <m/>
  </r>
  <r>
    <x v="39"/>
    <x v="7"/>
    <m/>
  </r>
  <r>
    <x v="39"/>
    <x v="8"/>
    <m/>
  </r>
  <r>
    <x v="39"/>
    <x v="9"/>
    <m/>
  </r>
  <r>
    <x v="40"/>
    <x v="0"/>
    <m/>
  </r>
  <r>
    <x v="40"/>
    <x v="1"/>
    <m/>
  </r>
  <r>
    <x v="40"/>
    <x v="2"/>
    <m/>
  </r>
  <r>
    <x v="40"/>
    <x v="3"/>
    <m/>
  </r>
  <r>
    <x v="40"/>
    <x v="4"/>
    <m/>
  </r>
  <r>
    <x v="40"/>
    <x v="5"/>
    <m/>
  </r>
  <r>
    <x v="40"/>
    <x v="6"/>
    <m/>
  </r>
  <r>
    <x v="40"/>
    <x v="7"/>
    <n v="2511.0475081125473"/>
  </r>
  <r>
    <x v="40"/>
    <x v="8"/>
    <m/>
  </r>
  <r>
    <x v="40"/>
    <x v="9"/>
    <n v="2256.8544243092242"/>
  </r>
  <r>
    <x v="41"/>
    <x v="0"/>
    <m/>
  </r>
  <r>
    <x v="41"/>
    <x v="1"/>
    <m/>
  </r>
  <r>
    <x v="41"/>
    <x v="2"/>
    <m/>
  </r>
  <r>
    <x v="41"/>
    <x v="3"/>
    <m/>
  </r>
  <r>
    <x v="41"/>
    <x v="4"/>
    <n v="1657.3825760198379"/>
  </r>
  <r>
    <x v="41"/>
    <x v="5"/>
    <m/>
  </r>
  <r>
    <x v="41"/>
    <x v="6"/>
    <m/>
  </r>
  <r>
    <x v="41"/>
    <x v="7"/>
    <m/>
  </r>
  <r>
    <x v="41"/>
    <x v="8"/>
    <n v="1581.326896927744"/>
  </r>
  <r>
    <x v="41"/>
    <x v="9"/>
    <m/>
  </r>
  <r>
    <x v="42"/>
    <x v="0"/>
    <m/>
  </r>
  <r>
    <x v="42"/>
    <x v="1"/>
    <m/>
  </r>
  <r>
    <x v="42"/>
    <x v="2"/>
    <n v="1422.0061446518671"/>
  </r>
  <r>
    <x v="42"/>
    <x v="3"/>
    <m/>
  </r>
  <r>
    <x v="42"/>
    <x v="4"/>
    <m/>
  </r>
  <r>
    <x v="42"/>
    <x v="5"/>
    <m/>
  </r>
  <r>
    <x v="42"/>
    <x v="6"/>
    <m/>
  </r>
  <r>
    <x v="42"/>
    <x v="7"/>
    <m/>
  </r>
  <r>
    <x v="42"/>
    <x v="8"/>
    <m/>
  </r>
  <r>
    <x v="42"/>
    <x v="9"/>
    <m/>
  </r>
  <r>
    <x v="43"/>
    <x v="0"/>
    <m/>
  </r>
  <r>
    <x v="43"/>
    <x v="1"/>
    <m/>
  </r>
  <r>
    <x v="43"/>
    <x v="2"/>
    <m/>
  </r>
  <r>
    <x v="43"/>
    <x v="3"/>
    <n v="393.73792050197585"/>
  </r>
  <r>
    <x v="43"/>
    <x v="4"/>
    <m/>
  </r>
  <r>
    <x v="43"/>
    <x v="5"/>
    <n v="901.80267641966554"/>
  </r>
  <r>
    <x v="43"/>
    <x v="6"/>
    <m/>
  </r>
  <r>
    <x v="43"/>
    <x v="7"/>
    <m/>
  </r>
  <r>
    <x v="43"/>
    <x v="8"/>
    <m/>
  </r>
  <r>
    <x v="43"/>
    <x v="9"/>
    <n v="925.96615496806191"/>
  </r>
  <r>
    <x v="44"/>
    <x v="0"/>
    <n v="1244.6404306027923"/>
  </r>
  <r>
    <x v="44"/>
    <x v="1"/>
    <m/>
  </r>
  <r>
    <x v="44"/>
    <x v="2"/>
    <m/>
  </r>
  <r>
    <x v="44"/>
    <x v="3"/>
    <m/>
  </r>
  <r>
    <x v="44"/>
    <x v="4"/>
    <n v="1414.1259901961803"/>
  </r>
  <r>
    <x v="44"/>
    <x v="5"/>
    <m/>
  </r>
  <r>
    <x v="44"/>
    <x v="6"/>
    <m/>
  </r>
  <r>
    <x v="44"/>
    <x v="7"/>
    <m/>
  </r>
  <r>
    <x v="44"/>
    <x v="8"/>
    <m/>
  </r>
  <r>
    <x v="44"/>
    <x v="9"/>
    <m/>
  </r>
  <r>
    <x v="45"/>
    <x v="0"/>
    <m/>
  </r>
  <r>
    <x v="45"/>
    <x v="1"/>
    <m/>
  </r>
  <r>
    <x v="45"/>
    <x v="2"/>
    <m/>
  </r>
  <r>
    <x v="45"/>
    <x v="3"/>
    <m/>
  </r>
  <r>
    <x v="45"/>
    <x v="4"/>
    <m/>
  </r>
  <r>
    <x v="45"/>
    <x v="5"/>
    <m/>
  </r>
  <r>
    <x v="45"/>
    <x v="6"/>
    <m/>
  </r>
  <r>
    <x v="45"/>
    <x v="7"/>
    <n v="67.562039846850681"/>
  </r>
  <r>
    <x v="45"/>
    <x v="8"/>
    <m/>
  </r>
  <r>
    <x v="45"/>
    <x v="9"/>
    <n v="415.26880357889678"/>
  </r>
  <r>
    <x v="46"/>
    <x v="0"/>
    <n v="787.40559158857559"/>
  </r>
  <r>
    <x v="46"/>
    <x v="1"/>
    <m/>
  </r>
  <r>
    <x v="46"/>
    <x v="2"/>
    <m/>
  </r>
  <r>
    <x v="46"/>
    <x v="3"/>
    <m/>
  </r>
  <r>
    <x v="46"/>
    <x v="4"/>
    <m/>
  </r>
  <r>
    <x v="46"/>
    <x v="5"/>
    <m/>
  </r>
  <r>
    <x v="46"/>
    <x v="6"/>
    <m/>
  </r>
  <r>
    <x v="46"/>
    <x v="7"/>
    <m/>
  </r>
  <r>
    <x v="46"/>
    <x v="8"/>
    <m/>
  </r>
  <r>
    <x v="46"/>
    <x v="9"/>
    <m/>
  </r>
  <r>
    <x v="47"/>
    <x v="0"/>
    <m/>
  </r>
  <r>
    <x v="47"/>
    <x v="1"/>
    <m/>
  </r>
  <r>
    <x v="47"/>
    <x v="2"/>
    <n v="535.61272849893248"/>
  </r>
  <r>
    <x v="47"/>
    <x v="3"/>
    <m/>
  </r>
  <r>
    <x v="47"/>
    <x v="4"/>
    <m/>
  </r>
  <r>
    <x v="47"/>
    <x v="5"/>
    <m/>
  </r>
  <r>
    <x v="47"/>
    <x v="6"/>
    <m/>
  </r>
  <r>
    <x v="47"/>
    <x v="7"/>
    <m/>
  </r>
  <r>
    <x v="47"/>
    <x v="8"/>
    <m/>
  </r>
  <r>
    <x v="47"/>
    <x v="9"/>
    <n v="462.32204104502347"/>
  </r>
  <r>
    <x v="48"/>
    <x v="0"/>
    <m/>
  </r>
  <r>
    <x v="48"/>
    <x v="1"/>
    <m/>
  </r>
  <r>
    <x v="48"/>
    <x v="2"/>
    <m/>
  </r>
  <r>
    <x v="48"/>
    <x v="3"/>
    <n v="1032.2945115566638"/>
  </r>
  <r>
    <x v="48"/>
    <x v="4"/>
    <n v="808.23280153062433"/>
  </r>
  <r>
    <x v="48"/>
    <x v="5"/>
    <m/>
  </r>
  <r>
    <x v="48"/>
    <x v="6"/>
    <m/>
  </r>
  <r>
    <x v="48"/>
    <x v="7"/>
    <m/>
  </r>
  <r>
    <x v="48"/>
    <x v="8"/>
    <m/>
  </r>
  <r>
    <x v="48"/>
    <x v="9"/>
    <m/>
  </r>
  <r>
    <x v="49"/>
    <x v="0"/>
    <m/>
  </r>
  <r>
    <x v="49"/>
    <x v="1"/>
    <m/>
  </r>
  <r>
    <x v="49"/>
    <x v="2"/>
    <m/>
  </r>
  <r>
    <x v="49"/>
    <x v="3"/>
    <m/>
  </r>
  <r>
    <x v="49"/>
    <x v="4"/>
    <n v="777.2033365594981"/>
  </r>
  <r>
    <x v="49"/>
    <x v="5"/>
    <m/>
  </r>
  <r>
    <x v="49"/>
    <x v="6"/>
    <m/>
  </r>
  <r>
    <x v="49"/>
    <x v="7"/>
    <m/>
  </r>
  <r>
    <x v="49"/>
    <x v="8"/>
    <m/>
  </r>
  <r>
    <x v="49"/>
    <x v="9"/>
    <m/>
  </r>
  <r>
    <x v="50"/>
    <x v="0"/>
    <n v="462.5173158000851"/>
  </r>
  <r>
    <x v="50"/>
    <x v="1"/>
    <m/>
  </r>
  <r>
    <x v="50"/>
    <x v="2"/>
    <m/>
  </r>
  <r>
    <x v="50"/>
    <x v="3"/>
    <m/>
  </r>
  <r>
    <x v="50"/>
    <x v="4"/>
    <m/>
  </r>
  <r>
    <x v="50"/>
    <x v="5"/>
    <n v="619.216210692598"/>
  </r>
  <r>
    <x v="50"/>
    <x v="6"/>
    <m/>
  </r>
  <r>
    <x v="50"/>
    <x v="7"/>
    <m/>
  </r>
  <r>
    <x v="50"/>
    <x v="8"/>
    <m/>
  </r>
  <r>
    <x v="50"/>
    <x v="9"/>
    <n v="415.72705869302439"/>
  </r>
  <r>
    <x v="51"/>
    <x v="0"/>
    <n v="787.40559158857559"/>
  </r>
  <r>
    <x v="51"/>
    <x v="1"/>
    <n v="1437.4090061231727"/>
  </r>
  <r>
    <x v="51"/>
    <x v="2"/>
    <m/>
  </r>
  <r>
    <x v="51"/>
    <x v="3"/>
    <m/>
  </r>
  <r>
    <x v="51"/>
    <x v="4"/>
    <m/>
  </r>
  <r>
    <x v="51"/>
    <x v="5"/>
    <m/>
  </r>
  <r>
    <x v="51"/>
    <x v="6"/>
    <n v="1685.4262070193604"/>
  </r>
  <r>
    <x v="51"/>
    <x v="7"/>
    <m/>
  </r>
  <r>
    <x v="51"/>
    <x v="8"/>
    <m/>
  </r>
  <r>
    <x v="51"/>
    <x v="9"/>
    <m/>
  </r>
  <r>
    <x v="52"/>
    <x v="0"/>
    <m/>
  </r>
  <r>
    <x v="52"/>
    <x v="1"/>
    <n v="958.89905735311606"/>
  </r>
  <r>
    <x v="52"/>
    <x v="2"/>
    <m/>
  </r>
  <r>
    <x v="52"/>
    <x v="3"/>
    <n v="1101.1270024495918"/>
  </r>
  <r>
    <x v="52"/>
    <x v="4"/>
    <m/>
  </r>
  <r>
    <x v="52"/>
    <x v="5"/>
    <m/>
  </r>
  <r>
    <x v="52"/>
    <x v="6"/>
    <m/>
  </r>
  <r>
    <x v="52"/>
    <x v="7"/>
    <m/>
  </r>
  <r>
    <x v="52"/>
    <x v="8"/>
    <n v="1045.4356528905189"/>
  </r>
  <r>
    <x v="52"/>
    <x v="9"/>
    <m/>
  </r>
  <r>
    <x v="53"/>
    <x v="0"/>
    <n v="810.26966428613991"/>
  </r>
  <r>
    <x v="53"/>
    <x v="1"/>
    <m/>
  </r>
  <r>
    <x v="53"/>
    <x v="2"/>
    <m/>
  </r>
  <r>
    <x v="53"/>
    <x v="3"/>
    <m/>
  </r>
  <r>
    <x v="53"/>
    <x v="4"/>
    <m/>
  </r>
  <r>
    <x v="53"/>
    <x v="5"/>
    <m/>
  </r>
  <r>
    <x v="53"/>
    <x v="6"/>
    <m/>
  </r>
  <r>
    <x v="53"/>
    <x v="7"/>
    <m/>
  </r>
  <r>
    <x v="53"/>
    <x v="8"/>
    <m/>
  </r>
  <r>
    <x v="53"/>
    <x v="9"/>
    <n v="1502.6869154211624"/>
  </r>
  <r>
    <x v="54"/>
    <x v="0"/>
    <m/>
  </r>
  <r>
    <x v="54"/>
    <x v="1"/>
    <n v="806.17083001710489"/>
  </r>
  <r>
    <x v="54"/>
    <x v="2"/>
    <m/>
  </r>
  <r>
    <x v="54"/>
    <x v="3"/>
    <m/>
  </r>
  <r>
    <x v="54"/>
    <x v="4"/>
    <m/>
  </r>
  <r>
    <x v="54"/>
    <x v="5"/>
    <m/>
  </r>
  <r>
    <x v="54"/>
    <x v="6"/>
    <m/>
  </r>
  <r>
    <x v="54"/>
    <x v="7"/>
    <m/>
  </r>
  <r>
    <x v="54"/>
    <x v="8"/>
    <m/>
  </r>
  <r>
    <x v="54"/>
    <x v="9"/>
    <m/>
  </r>
  <r>
    <x v="55"/>
    <x v="0"/>
    <m/>
  </r>
  <r>
    <x v="55"/>
    <x v="1"/>
    <m/>
  </r>
  <r>
    <x v="55"/>
    <x v="2"/>
    <n v="973.68416729479156"/>
  </r>
  <r>
    <x v="55"/>
    <x v="3"/>
    <m/>
  </r>
  <r>
    <x v="55"/>
    <x v="4"/>
    <m/>
  </r>
  <r>
    <x v="55"/>
    <x v="5"/>
    <m/>
  </r>
  <r>
    <x v="55"/>
    <x v="6"/>
    <m/>
  </r>
  <r>
    <x v="55"/>
    <x v="7"/>
    <m/>
  </r>
  <r>
    <x v="55"/>
    <x v="8"/>
    <m/>
  </r>
  <r>
    <x v="55"/>
    <x v="9"/>
    <m/>
  </r>
  <r>
    <x v="56"/>
    <x v="0"/>
    <m/>
  </r>
  <r>
    <x v="56"/>
    <x v="1"/>
    <n v="1191.2156522815355"/>
  </r>
  <r>
    <x v="56"/>
    <x v="2"/>
    <m/>
  </r>
  <r>
    <x v="56"/>
    <x v="3"/>
    <n v="414.58863408082038"/>
  </r>
  <r>
    <x v="56"/>
    <x v="4"/>
    <m/>
  </r>
  <r>
    <x v="56"/>
    <x v="5"/>
    <m/>
  </r>
  <r>
    <x v="56"/>
    <x v="6"/>
    <m/>
  </r>
  <r>
    <x v="56"/>
    <x v="7"/>
    <m/>
  </r>
  <r>
    <x v="56"/>
    <x v="8"/>
    <m/>
  </r>
  <r>
    <x v="56"/>
    <x v="9"/>
    <n v="945.32344602315504"/>
  </r>
  <r>
    <x v="57"/>
    <x v="0"/>
    <m/>
  </r>
  <r>
    <x v="57"/>
    <x v="1"/>
    <m/>
  </r>
  <r>
    <x v="57"/>
    <x v="2"/>
    <m/>
  </r>
  <r>
    <x v="57"/>
    <x v="3"/>
    <m/>
  </r>
  <r>
    <x v="57"/>
    <x v="4"/>
    <m/>
  </r>
  <r>
    <x v="57"/>
    <x v="5"/>
    <m/>
  </r>
  <r>
    <x v="57"/>
    <x v="6"/>
    <m/>
  </r>
  <r>
    <x v="57"/>
    <x v="7"/>
    <n v="2489.8853951394108"/>
  </r>
  <r>
    <x v="57"/>
    <x v="8"/>
    <m/>
  </r>
  <r>
    <x v="57"/>
    <x v="9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M66" firstHeaderRow="1" firstDataRow="2" firstDataCol="1"/>
  <pivotFields count="3">
    <pivotField axis="axisRow" showAll="0">
      <items count="62">
        <item x="15"/>
        <item x="33"/>
        <item x="45"/>
        <item x="23"/>
        <item x="35"/>
        <item x="48"/>
        <item x="5"/>
        <item x="55"/>
        <item x="26"/>
        <item x="4"/>
        <item x="32"/>
        <item x="54"/>
        <item x="59"/>
        <item x="53"/>
        <item x="27"/>
        <item x="17"/>
        <item x="24"/>
        <item x="21"/>
        <item x="16"/>
        <item x="13"/>
        <item x="47"/>
        <item x="39"/>
        <item x="44"/>
        <item x="29"/>
        <item x="58"/>
        <item x="3"/>
        <item x="38"/>
        <item x="20"/>
        <item x="18"/>
        <item x="42"/>
        <item x="51"/>
        <item x="31"/>
        <item x="9"/>
        <item x="8"/>
        <item x="52"/>
        <item x="49"/>
        <item x="12"/>
        <item x="6"/>
        <item x="60"/>
        <item x="22"/>
        <item x="2"/>
        <item x="10"/>
        <item x="37"/>
        <item x="19"/>
        <item x="0"/>
        <item x="25"/>
        <item x="34"/>
        <item x="50"/>
        <item x="7"/>
        <item x="36"/>
        <item x="28"/>
        <item x="57"/>
        <item x="46"/>
        <item x="1"/>
        <item x="43"/>
        <item x="41"/>
        <item x="11"/>
        <item x="40"/>
        <item x="30"/>
        <item x="56"/>
        <item x="14"/>
        <item t="default"/>
      </items>
    </pivotField>
    <pivotField axis="axisCol" showAll="0">
      <items count="12">
        <item x="6"/>
        <item x="2"/>
        <item x="10"/>
        <item x="1"/>
        <item x="3"/>
        <item x="7"/>
        <item x="4"/>
        <item x="8"/>
        <item x="5"/>
        <item x="9"/>
        <item x="0"/>
        <item t="default"/>
      </items>
    </pivotField>
    <pivotField dataField="1" showAll="0"/>
  </pivotFields>
  <rowFields count="1">
    <field x="0"/>
  </rowFields>
  <rowItems count="6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 t="grand">
      <x/>
    </i>
  </rowItems>
  <colFields count="1">
    <field x="1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Count of Value" fld="2" subtotal="count" baseField="0" baseItem="0"/>
  </dataFields>
  <formats count="3">
    <format dxfId="2">
      <pivotArea outline="0" collapsedLevelsAreSubtotals="1" fieldPosition="0"/>
    </format>
    <format dxfId="1">
      <pivotArea dataOnly="0" labelOnly="1" fieldPosition="0">
        <references count="1">
          <reference field="1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1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L63" firstHeaderRow="1" firstDataRow="2" firstDataCol="1"/>
  <pivotFields count="3">
    <pivotField axis="axisRow" showAll="0">
      <items count="59">
        <item x="2"/>
        <item x="9"/>
        <item x="42"/>
        <item x="19"/>
        <item x="35"/>
        <item x="51"/>
        <item x="56"/>
        <item x="10"/>
        <item x="11"/>
        <item x="25"/>
        <item x="55"/>
        <item x="39"/>
        <item x="16"/>
        <item x="37"/>
        <item x="5"/>
        <item x="14"/>
        <item x="30"/>
        <item x="21"/>
        <item x="54"/>
        <item x="29"/>
        <item x="13"/>
        <item x="18"/>
        <item x="44"/>
        <item x="50"/>
        <item x="28"/>
        <item x="46"/>
        <item x="57"/>
        <item x="36"/>
        <item x="22"/>
        <item x="24"/>
        <item x="33"/>
        <item x="40"/>
        <item x="32"/>
        <item x="3"/>
        <item x="23"/>
        <item x="38"/>
        <item x="26"/>
        <item x="41"/>
        <item x="15"/>
        <item x="1"/>
        <item x="12"/>
        <item x="43"/>
        <item x="34"/>
        <item x="7"/>
        <item x="8"/>
        <item x="45"/>
        <item x="53"/>
        <item x="17"/>
        <item x="52"/>
        <item x="49"/>
        <item x="27"/>
        <item x="20"/>
        <item x="0"/>
        <item x="4"/>
        <item x="47"/>
        <item x="31"/>
        <item x="6"/>
        <item x="48"/>
        <item t="default"/>
      </items>
    </pivotField>
    <pivotField axis="axisCol" showAll="0">
      <items count="11">
        <item x="5"/>
        <item x="9"/>
        <item x="1"/>
        <item x="2"/>
        <item x="6"/>
        <item x="3"/>
        <item x="7"/>
        <item x="4"/>
        <item x="8"/>
        <item x="0"/>
        <item t="default"/>
      </items>
    </pivotField>
    <pivotField dataField="1" showAll="0"/>
  </pivotFields>
  <rowFields count="1">
    <field x="0"/>
  </rowFields>
  <rowItems count="5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 t="grand">
      <x/>
    </i>
  </rowItems>
  <colFields count="1">
    <field x="1"/>
  </colFields>
  <colItems count="11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 t="grand">
      <x/>
    </i>
  </colItems>
  <dataFields count="1">
    <dataField name="Count of Value" fld="2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"/>
  <sheetViews>
    <sheetView workbookViewId="0">
      <selection activeCell="B15" sqref="B15:D17"/>
    </sheetView>
  </sheetViews>
  <sheetFormatPr baseColWidth="10" defaultColWidth="8.83203125" defaultRowHeight="14" x14ac:dyDescent="0"/>
  <cols>
    <col min="1" max="1" width="14" style="18" bestFit="1" customWidth="1"/>
    <col min="2" max="2" width="21.5" style="20" bestFit="1" customWidth="1"/>
    <col min="3" max="4" width="10.1640625" style="5" bestFit="1" customWidth="1"/>
    <col min="5" max="5" width="1.83203125" style="36" customWidth="1"/>
    <col min="6" max="6" width="8.83203125" style="20"/>
    <col min="7" max="7" width="8.83203125" style="34"/>
    <col min="8" max="8" width="7.5" bestFit="1" customWidth="1"/>
    <col min="11" max="11" width="12.5" customWidth="1"/>
    <col min="12" max="12" width="12.5" bestFit="1" customWidth="1"/>
    <col min="22" max="23" width="9.1640625" customWidth="1"/>
  </cols>
  <sheetData>
    <row r="1" spans="1:20" s="18" customFormat="1">
      <c r="A1" s="34" t="s">
        <v>383</v>
      </c>
      <c r="B1" s="21" t="s">
        <v>385</v>
      </c>
      <c r="C1" s="5"/>
      <c r="D1" s="5"/>
      <c r="E1" s="35"/>
      <c r="F1" s="34" t="s">
        <v>285</v>
      </c>
      <c r="G1" s="34"/>
      <c r="H1" s="2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7" t="s">
        <v>21</v>
      </c>
      <c r="N1" s="3" t="s">
        <v>8</v>
      </c>
      <c r="O1" s="3" t="s">
        <v>9</v>
      </c>
      <c r="P1" s="3" t="s">
        <v>10</v>
      </c>
      <c r="Q1" s="4" t="s">
        <v>308</v>
      </c>
      <c r="R1" s="4" t="s">
        <v>309</v>
      </c>
    </row>
    <row r="2" spans="1:20">
      <c r="A2" s="34" t="s">
        <v>384</v>
      </c>
      <c r="B2" s="65" t="s">
        <v>411</v>
      </c>
      <c r="C2" s="65"/>
      <c r="D2" s="65"/>
      <c r="G2" s="34" t="s">
        <v>345</v>
      </c>
      <c r="H2" s="33">
        <v>824.26518867957191</v>
      </c>
      <c r="I2" s="33">
        <v>1193.9020397276088</v>
      </c>
      <c r="J2" s="33">
        <v>931.45874970591319</v>
      </c>
      <c r="K2" s="33">
        <v>1011.6079996752627</v>
      </c>
      <c r="L2" s="33">
        <v>798.96217874278182</v>
      </c>
      <c r="M2" s="33">
        <v>813.01874099726592</v>
      </c>
      <c r="N2" s="33">
        <v>1202.9735836662023</v>
      </c>
      <c r="O2" s="33">
        <v>1661.4828250039534</v>
      </c>
      <c r="P2" s="33">
        <v>1308.4811277148469</v>
      </c>
      <c r="Q2" s="33">
        <v>635.2953623693744</v>
      </c>
      <c r="R2" s="48">
        <v>1484.85</v>
      </c>
    </row>
    <row r="3" spans="1:20">
      <c r="B3" s="65"/>
      <c r="C3" s="65"/>
      <c r="D3" s="65"/>
      <c r="G3" s="34" t="s">
        <v>346</v>
      </c>
      <c r="H3" s="33">
        <v>997.1770170919001</v>
      </c>
      <c r="I3" s="33">
        <v>1275.6335171307026</v>
      </c>
      <c r="J3" s="33">
        <v>998.33481081553612</v>
      </c>
      <c r="K3" s="33">
        <v>823.5197368836391</v>
      </c>
      <c r="L3" s="33">
        <v>722.9322613684011</v>
      </c>
      <c r="M3" s="33">
        <v>742.71962419539921</v>
      </c>
      <c r="N3" s="33">
        <v>1049.8934595855367</v>
      </c>
      <c r="O3" s="33">
        <v>1300.029821230713</v>
      </c>
      <c r="P3" s="33">
        <v>1317.9515129272947</v>
      </c>
      <c r="Q3" s="33">
        <v>532.05328162099943</v>
      </c>
      <c r="R3" s="48">
        <v>1279.79</v>
      </c>
    </row>
    <row r="4" spans="1:20">
      <c r="B4" s="65"/>
      <c r="C4" s="65"/>
      <c r="D4" s="65"/>
      <c r="G4" s="34" t="s">
        <v>347</v>
      </c>
      <c r="H4" s="33">
        <v>466.63181442503753</v>
      </c>
      <c r="I4" s="33">
        <v>400.9467772049905</v>
      </c>
      <c r="J4" s="33" t="e">
        <v>#N/A</v>
      </c>
      <c r="K4" s="33">
        <v>234.36106086252025</v>
      </c>
      <c r="L4" s="33">
        <v>1037.5765559141998</v>
      </c>
      <c r="M4" s="33">
        <v>136.63681099168278</v>
      </c>
      <c r="N4" s="33">
        <v>1551.2805859492523</v>
      </c>
      <c r="O4" s="33">
        <v>1053.205066164124</v>
      </c>
      <c r="P4" s="33">
        <v>2202.2050993807979</v>
      </c>
      <c r="Q4" s="33">
        <v>0</v>
      </c>
      <c r="R4" s="48">
        <v>934.75</v>
      </c>
    </row>
    <row r="5" spans="1:20">
      <c r="B5" s="65"/>
      <c r="C5" s="65"/>
      <c r="D5" s="65"/>
      <c r="G5" s="34" t="s">
        <v>348</v>
      </c>
      <c r="H5" s="33">
        <v>1741.4141600500825</v>
      </c>
      <c r="I5" s="33">
        <v>2370.0795967465356</v>
      </c>
      <c r="J5" s="33">
        <v>2256.0148787104004</v>
      </c>
      <c r="K5" s="33">
        <v>1547.037877940458</v>
      </c>
      <c r="L5" s="33">
        <v>1860.9550763393659</v>
      </c>
      <c r="M5" s="33">
        <v>1290.236944937895</v>
      </c>
      <c r="N5" s="33">
        <v>1551.2805859492523</v>
      </c>
      <c r="O5" s="33">
        <v>2473.5109325901722</v>
      </c>
      <c r="P5" s="46">
        <v>2575.067799454589</v>
      </c>
      <c r="Q5" s="33">
        <v>1135.0339410668532</v>
      </c>
      <c r="R5" s="48">
        <v>2374.59</v>
      </c>
      <c r="T5" s="33"/>
    </row>
    <row r="6" spans="1:20" ht="14" customHeight="1">
      <c r="A6" s="34" t="s">
        <v>386</v>
      </c>
      <c r="B6" s="65" t="s">
        <v>387</v>
      </c>
      <c r="C6" s="65"/>
      <c r="D6" s="65"/>
      <c r="G6" s="34" t="s">
        <v>349</v>
      </c>
      <c r="H6" s="33">
        <v>463.83433050375254</v>
      </c>
      <c r="I6" s="33">
        <v>339.85616771766996</v>
      </c>
      <c r="J6" s="33">
        <v>318.3125435360144</v>
      </c>
      <c r="K6" s="33">
        <v>168.86413554876395</v>
      </c>
      <c r="L6" s="33">
        <v>0</v>
      </c>
      <c r="M6" s="33">
        <v>136.63681099168278</v>
      </c>
      <c r="N6" s="33">
        <v>56.668524922375539</v>
      </c>
      <c r="O6" s="33">
        <v>113.32443617758561</v>
      </c>
      <c r="P6" s="33">
        <v>0</v>
      </c>
      <c r="Q6" s="33">
        <v>0</v>
      </c>
      <c r="R6" s="48">
        <v>89.86</v>
      </c>
    </row>
    <row r="7" spans="1:20">
      <c r="B7" s="65"/>
      <c r="C7" s="65"/>
      <c r="D7" s="65"/>
      <c r="G7" s="34" t="s">
        <v>298</v>
      </c>
      <c r="H7" s="33">
        <v>17</v>
      </c>
      <c r="I7" s="46">
        <v>23</v>
      </c>
      <c r="J7" s="33">
        <v>11</v>
      </c>
      <c r="K7" s="33">
        <v>11</v>
      </c>
      <c r="L7" s="33">
        <v>10</v>
      </c>
      <c r="M7" s="33">
        <v>20</v>
      </c>
      <c r="N7" s="33">
        <v>20</v>
      </c>
      <c r="O7" s="33">
        <v>11</v>
      </c>
      <c r="P7" s="33">
        <v>11</v>
      </c>
      <c r="Q7" s="33">
        <v>11</v>
      </c>
      <c r="R7" s="48">
        <v>18</v>
      </c>
    </row>
    <row r="8" spans="1:20">
      <c r="B8" s="65"/>
      <c r="C8" s="65"/>
      <c r="D8" s="65"/>
      <c r="G8" s="34" t="s">
        <v>381</v>
      </c>
      <c r="H8" s="33" t="s">
        <v>101</v>
      </c>
      <c r="I8" t="s">
        <v>357</v>
      </c>
      <c r="J8" s="49" t="s">
        <v>100</v>
      </c>
      <c r="K8" s="55" t="s">
        <v>101</v>
      </c>
      <c r="L8" s="33" t="s">
        <v>357</v>
      </c>
      <c r="M8" s="33" t="s">
        <v>357</v>
      </c>
      <c r="N8" s="58" t="s">
        <v>357</v>
      </c>
      <c r="O8" s="33" t="s">
        <v>357</v>
      </c>
      <c r="P8" s="33" t="s">
        <v>160</v>
      </c>
      <c r="Q8" s="33" t="s">
        <v>101</v>
      </c>
      <c r="R8" s="54" t="s">
        <v>357</v>
      </c>
      <c r="S8" s="33" t="s">
        <v>101</v>
      </c>
    </row>
    <row r="9" spans="1:20">
      <c r="A9" s="34" t="s">
        <v>393</v>
      </c>
      <c r="B9" s="65" t="s">
        <v>388</v>
      </c>
      <c r="C9" s="65"/>
      <c r="D9" s="65"/>
      <c r="E9" s="37"/>
      <c r="H9" s="33"/>
      <c r="I9" s="33"/>
      <c r="J9" s="33"/>
      <c r="K9" s="33"/>
      <c r="L9" s="33"/>
      <c r="M9" s="33" t="s">
        <v>101</v>
      </c>
      <c r="O9" s="33"/>
      <c r="P9" s="33"/>
      <c r="Q9" s="33"/>
      <c r="R9" s="33"/>
    </row>
    <row r="10" spans="1:20" ht="14" customHeight="1">
      <c r="A10" s="34" t="s">
        <v>389</v>
      </c>
      <c r="B10" s="65" t="s">
        <v>391</v>
      </c>
      <c r="C10" s="65"/>
      <c r="D10" s="65"/>
      <c r="E10" s="37"/>
      <c r="H10" s="33"/>
      <c r="I10" s="33"/>
      <c r="J10" s="33"/>
      <c r="K10" s="33"/>
      <c r="L10" s="33"/>
      <c r="M10" s="33"/>
      <c r="O10" s="33"/>
      <c r="P10" s="33"/>
      <c r="Q10" s="33"/>
      <c r="R10" s="33"/>
    </row>
    <row r="11" spans="1:20">
      <c r="A11" s="34"/>
      <c r="B11" s="65"/>
      <c r="C11" s="65"/>
      <c r="D11" s="65"/>
      <c r="F11" s="34" t="s">
        <v>286</v>
      </c>
      <c r="G11" s="34" t="s">
        <v>345</v>
      </c>
      <c r="H11" s="33">
        <v>992.90644843101131</v>
      </c>
      <c r="I11" s="33">
        <v>1437.4090061231727</v>
      </c>
      <c r="J11" s="33" t="s">
        <v>372</v>
      </c>
      <c r="K11" s="33">
        <v>970.63672921108571</v>
      </c>
      <c r="L11" s="33">
        <v>1032.2945115566638</v>
      </c>
      <c r="M11" s="33">
        <v>1414.1259901961803</v>
      </c>
      <c r="N11" s="33">
        <v>1414.1259901961803</v>
      </c>
      <c r="O11" s="33">
        <v>1906.2356487973348</v>
      </c>
      <c r="P11" s="33">
        <v>2121.4370482241338</v>
      </c>
      <c r="Q11" s="33">
        <v>1356.4865937689799</v>
      </c>
      <c r="R11" s="33">
        <v>1217.9532911332683</v>
      </c>
    </row>
    <row r="12" spans="1:20">
      <c r="A12" s="34" t="s">
        <v>390</v>
      </c>
      <c r="B12" s="65" t="s">
        <v>392</v>
      </c>
      <c r="C12" s="65"/>
      <c r="D12" s="65"/>
      <c r="G12" s="34" t="s">
        <v>346</v>
      </c>
      <c r="H12" s="33">
        <v>1136.4764142413428</v>
      </c>
      <c r="I12" s="33">
        <v>1462.3482129586694</v>
      </c>
      <c r="J12" s="33" t="s">
        <v>372</v>
      </c>
      <c r="K12" s="33">
        <v>959.8326928521667</v>
      </c>
      <c r="L12" s="33">
        <v>1005.5365237368019</v>
      </c>
      <c r="M12" s="33">
        <v>1207.3214778379131</v>
      </c>
      <c r="N12" s="33">
        <v>1207.3214778379131</v>
      </c>
      <c r="O12" s="33">
        <v>1772.7725665651512</v>
      </c>
      <c r="P12" s="33">
        <v>1624.3471261512648</v>
      </c>
      <c r="Q12" s="33">
        <v>1281.1740110428004</v>
      </c>
      <c r="R12" s="33">
        <v>1296.6843574147572</v>
      </c>
    </row>
    <row r="13" spans="1:20">
      <c r="A13" s="34" t="s">
        <v>394</v>
      </c>
      <c r="B13" s="59" t="s">
        <v>397</v>
      </c>
      <c r="C13" s="59"/>
      <c r="D13" s="59"/>
      <c r="G13" s="34" t="s">
        <v>347</v>
      </c>
      <c r="H13" s="33">
        <v>1719.280446908554</v>
      </c>
      <c r="I13" s="33" t="e">
        <v>#N/A</v>
      </c>
      <c r="J13" s="33" t="s">
        <v>372</v>
      </c>
      <c r="K13" s="33">
        <v>816.2194921995623</v>
      </c>
      <c r="L13" s="33" t="e">
        <v>#N/A</v>
      </c>
      <c r="M13" s="33">
        <v>1414.1259901961803</v>
      </c>
      <c r="N13" s="33">
        <v>1414.1259901961803</v>
      </c>
      <c r="O13" s="33">
        <v>1687.6842751335178</v>
      </c>
      <c r="P13" s="33">
        <v>2530.8124576644605</v>
      </c>
      <c r="Q13" s="33">
        <v>1581.326896927744</v>
      </c>
      <c r="R13" s="33">
        <v>313.78787822297636</v>
      </c>
    </row>
    <row r="14" spans="1:20">
      <c r="A14" s="34"/>
      <c r="B14" s="59" t="s">
        <v>395</v>
      </c>
      <c r="C14" s="59"/>
      <c r="D14" s="59"/>
      <c r="G14" s="34" t="s">
        <v>348</v>
      </c>
      <c r="H14" s="33">
        <v>1725.2439160599831</v>
      </c>
      <c r="I14" s="33">
        <v>2435.9329995128469</v>
      </c>
      <c r="J14" s="33" t="s">
        <v>372</v>
      </c>
      <c r="K14" s="33">
        <v>1463.1302824355378</v>
      </c>
      <c r="L14" s="33">
        <v>1835.7957015424422</v>
      </c>
      <c r="M14" s="33">
        <v>1680.2332187595202</v>
      </c>
      <c r="N14" s="33">
        <v>1680.2332187595202</v>
      </c>
      <c r="O14" s="46">
        <v>2527.4165119207196</v>
      </c>
      <c r="P14" s="46">
        <v>2530.8124576644605</v>
      </c>
      <c r="Q14" s="33">
        <v>1591.0957637150991</v>
      </c>
      <c r="R14" s="33">
        <v>2354.389208741934</v>
      </c>
    </row>
    <row r="15" spans="1:20" ht="14" customHeight="1">
      <c r="A15" s="34"/>
      <c r="B15" s="65" t="s">
        <v>396</v>
      </c>
      <c r="C15" s="65"/>
      <c r="D15" s="65"/>
      <c r="G15" s="34" t="s">
        <v>349</v>
      </c>
      <c r="H15" s="33">
        <v>400.12073463514201</v>
      </c>
      <c r="I15" s="33">
        <v>400.9467772049905</v>
      </c>
      <c r="J15" s="33" t="s">
        <v>372</v>
      </c>
      <c r="K15" s="33">
        <v>535.61272849893248</v>
      </c>
      <c r="L15" s="33">
        <v>108.63725669898297</v>
      </c>
      <c r="M15" s="33">
        <v>136.63681099168278</v>
      </c>
      <c r="N15" s="33">
        <v>136.63681099168278</v>
      </c>
      <c r="O15" s="33">
        <v>115.77101130215991</v>
      </c>
      <c r="P15" s="33">
        <v>38.303373301587214</v>
      </c>
      <c r="Q15" s="33">
        <v>511.16439849164328</v>
      </c>
      <c r="R15" s="33">
        <v>313.78787822297636</v>
      </c>
    </row>
    <row r="16" spans="1:20">
      <c r="A16" s="34"/>
      <c r="B16" s="65"/>
      <c r="C16" s="65"/>
      <c r="D16" s="65"/>
      <c r="E16" s="37"/>
      <c r="G16" s="34" t="s">
        <v>298</v>
      </c>
      <c r="H16" s="33">
        <v>17</v>
      </c>
      <c r="I16" s="49">
        <v>17</v>
      </c>
      <c r="J16" s="33" t="s">
        <v>372</v>
      </c>
      <c r="K16" s="33">
        <v>10</v>
      </c>
      <c r="L16" s="33">
        <v>11</v>
      </c>
      <c r="M16" s="33">
        <v>16</v>
      </c>
      <c r="N16" s="33">
        <v>16</v>
      </c>
      <c r="O16" s="33">
        <v>10</v>
      </c>
      <c r="P16" s="33">
        <v>10</v>
      </c>
      <c r="Q16" s="33">
        <v>10</v>
      </c>
      <c r="R16" s="46">
        <v>22</v>
      </c>
    </row>
    <row r="17" spans="1:32">
      <c r="A17" s="34"/>
      <c r="B17" s="65"/>
      <c r="C17" s="65"/>
      <c r="D17" s="65"/>
      <c r="E17" s="37"/>
      <c r="G17" s="34" t="s">
        <v>381</v>
      </c>
      <c r="H17" s="33" t="s">
        <v>360</v>
      </c>
      <c r="I17" s="49" t="s">
        <v>372</v>
      </c>
      <c r="J17" s="33" t="s">
        <v>372</v>
      </c>
      <c r="K17" s="33" t="s">
        <v>98</v>
      </c>
      <c r="L17" s="33" t="s">
        <v>272</v>
      </c>
      <c r="M17" s="33" t="s">
        <v>358</v>
      </c>
      <c r="N17" s="58" t="s">
        <v>358</v>
      </c>
      <c r="O17" s="33" t="s">
        <v>372</v>
      </c>
      <c r="P17" s="33" t="s">
        <v>360</v>
      </c>
      <c r="Q17" s="33" t="s">
        <v>372</v>
      </c>
      <c r="R17" t="s">
        <v>100</v>
      </c>
    </row>
    <row r="18" spans="1:32">
      <c r="A18" s="34"/>
      <c r="B18" s="59" t="s">
        <v>398</v>
      </c>
      <c r="C18" s="59"/>
      <c r="D18" s="59"/>
      <c r="R18" t="s">
        <v>272</v>
      </c>
    </row>
    <row r="19" spans="1:32">
      <c r="B19" s="59" t="s">
        <v>399</v>
      </c>
      <c r="C19" s="59"/>
      <c r="D19" s="59"/>
      <c r="R19" t="s">
        <v>358</v>
      </c>
    </row>
    <row r="20" spans="1:32">
      <c r="B20" s="59" t="s">
        <v>400</v>
      </c>
      <c r="C20" s="59"/>
      <c r="D20" s="59"/>
      <c r="R20" t="s">
        <v>360</v>
      </c>
    </row>
    <row r="21" spans="1:32">
      <c r="B21" s="59" t="s">
        <v>401</v>
      </c>
      <c r="C21" s="59"/>
      <c r="D21" s="59"/>
    </row>
    <row r="22" spans="1:32">
      <c r="B22" s="59"/>
      <c r="C22" s="59"/>
      <c r="D22" s="59"/>
    </row>
    <row r="23" spans="1:32" ht="14" customHeight="1">
      <c r="A23" s="34" t="s">
        <v>406</v>
      </c>
      <c r="B23" s="59" t="s">
        <v>402</v>
      </c>
      <c r="C23" s="59"/>
      <c r="D23" s="59"/>
    </row>
    <row r="24" spans="1:32" ht="28">
      <c r="A24" s="34" t="s">
        <v>405</v>
      </c>
      <c r="B24" s="59" t="s">
        <v>410</v>
      </c>
      <c r="C24" s="59"/>
      <c r="D24" s="59"/>
      <c r="F24" s="34" t="s">
        <v>295</v>
      </c>
      <c r="H24" s="29" t="s">
        <v>264</v>
      </c>
      <c r="I24" s="29" t="s">
        <v>96</v>
      </c>
      <c r="J24" s="29" t="s">
        <v>177</v>
      </c>
      <c r="K24" s="29" t="s">
        <v>171</v>
      </c>
      <c r="L24" s="29" t="s">
        <v>95</v>
      </c>
      <c r="M24" s="29" t="s">
        <v>130</v>
      </c>
      <c r="N24" s="29" t="s">
        <v>158</v>
      </c>
      <c r="O24" s="29" t="s">
        <v>176</v>
      </c>
      <c r="P24" s="29" t="s">
        <v>129</v>
      </c>
      <c r="Q24" s="24" t="s">
        <v>364</v>
      </c>
      <c r="S24" s="29" t="s">
        <v>369</v>
      </c>
    </row>
    <row r="25" spans="1:32">
      <c r="A25" s="34" t="s">
        <v>408</v>
      </c>
      <c r="B25" s="59"/>
      <c r="C25" s="59"/>
      <c r="D25" s="59"/>
      <c r="G25" s="34" t="s">
        <v>285</v>
      </c>
      <c r="H25">
        <v>9</v>
      </c>
      <c r="I25">
        <v>5</v>
      </c>
      <c r="J25">
        <v>8</v>
      </c>
      <c r="K25">
        <v>2</v>
      </c>
      <c r="L25">
        <v>4</v>
      </c>
      <c r="M25">
        <v>6</v>
      </c>
      <c r="N25">
        <v>2</v>
      </c>
      <c r="O25">
        <v>5</v>
      </c>
      <c r="P25">
        <v>1</v>
      </c>
      <c r="S25">
        <v>42</v>
      </c>
    </row>
    <row r="26" spans="1:32">
      <c r="A26" s="34" t="s">
        <v>407</v>
      </c>
      <c r="B26" s="59"/>
      <c r="C26" s="59"/>
      <c r="D26" s="59"/>
      <c r="E26" s="38"/>
      <c r="G26" s="34" t="s">
        <v>286</v>
      </c>
      <c r="H26">
        <v>5</v>
      </c>
      <c r="I26">
        <v>5</v>
      </c>
      <c r="J26">
        <v>6</v>
      </c>
      <c r="K26">
        <v>1</v>
      </c>
      <c r="L26">
        <v>2</v>
      </c>
      <c r="M26">
        <v>9</v>
      </c>
      <c r="N26" s="5"/>
      <c r="O26">
        <v>2</v>
      </c>
      <c r="P26">
        <v>3</v>
      </c>
      <c r="Q26">
        <v>1</v>
      </c>
      <c r="S26">
        <v>34</v>
      </c>
    </row>
    <row r="27" spans="1:32">
      <c r="A27" s="34" t="s">
        <v>409</v>
      </c>
      <c r="B27" s="59"/>
      <c r="C27" s="59"/>
      <c r="D27" s="59"/>
      <c r="E27" s="38"/>
    </row>
    <row r="28" spans="1:32" s="41" customFormat="1">
      <c r="A28" s="18"/>
      <c r="B28" s="59"/>
      <c r="C28" s="59"/>
      <c r="D28" s="59"/>
      <c r="E28" s="43"/>
      <c r="F28" s="40" t="s">
        <v>296</v>
      </c>
      <c r="G28" s="40"/>
      <c r="H28"/>
      <c r="I28" s="34" t="s">
        <v>285</v>
      </c>
      <c r="J28" s="34" t="s">
        <v>286</v>
      </c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spans="1:32">
      <c r="A29" s="34" t="s">
        <v>403</v>
      </c>
      <c r="B29" s="59"/>
      <c r="E29" s="38"/>
      <c r="H29" s="20" t="s">
        <v>269</v>
      </c>
      <c r="J29">
        <v>1</v>
      </c>
      <c r="K29">
        <f>SUM(I29:J29)</f>
        <v>1</v>
      </c>
    </row>
    <row r="30" spans="1:32">
      <c r="B30" s="5" t="s">
        <v>404</v>
      </c>
      <c r="C30" s="59"/>
      <c r="D30" s="59"/>
      <c r="E30" s="38"/>
      <c r="H30" s="20" t="s">
        <v>367</v>
      </c>
      <c r="J30">
        <v>1</v>
      </c>
      <c r="K30">
        <f t="shared" ref="K30:K53" si="0">SUM(I30:J30)</f>
        <v>1</v>
      </c>
      <c r="L30" s="34"/>
    </row>
    <row r="31" spans="1:32">
      <c r="B31" s="59"/>
      <c r="C31" s="59"/>
      <c r="D31" s="59"/>
      <c r="H31" s="20" t="s">
        <v>356</v>
      </c>
      <c r="I31">
        <v>3</v>
      </c>
      <c r="J31">
        <v>1</v>
      </c>
      <c r="K31">
        <f t="shared" si="0"/>
        <v>4</v>
      </c>
      <c r="L31" s="62"/>
      <c r="M31" s="60"/>
      <c r="N31" s="60"/>
      <c r="O31" s="60"/>
      <c r="P31" s="60"/>
      <c r="Q31" s="60"/>
      <c r="R31" s="60"/>
      <c r="S31" s="60"/>
    </row>
    <row r="32" spans="1:32">
      <c r="B32" s="59"/>
      <c r="C32" s="59"/>
      <c r="D32" s="59"/>
      <c r="H32" s="20" t="s">
        <v>144</v>
      </c>
      <c r="I32">
        <v>1</v>
      </c>
      <c r="K32">
        <f t="shared" si="0"/>
        <v>1</v>
      </c>
      <c r="L32" s="60"/>
      <c r="M32" s="60"/>
      <c r="N32" s="60"/>
      <c r="O32" s="60"/>
      <c r="P32" s="60"/>
      <c r="Q32" s="60"/>
      <c r="R32" s="60"/>
      <c r="S32" s="60"/>
    </row>
    <row r="33" spans="1:19">
      <c r="C33" s="59"/>
      <c r="D33" s="59"/>
      <c r="H33" s="20" t="s">
        <v>357</v>
      </c>
      <c r="I33">
        <v>5</v>
      </c>
      <c r="J33">
        <v>2</v>
      </c>
      <c r="K33">
        <f t="shared" si="0"/>
        <v>7</v>
      </c>
      <c r="L33" s="60"/>
      <c r="M33" s="60"/>
      <c r="N33" s="60"/>
      <c r="O33" s="60"/>
      <c r="P33" s="60"/>
      <c r="Q33" s="60"/>
      <c r="R33" s="60"/>
      <c r="S33" s="60"/>
    </row>
    <row r="34" spans="1:19">
      <c r="B34" s="59"/>
      <c r="C34" s="59">
        <f>C37+D37</f>
        <v>119</v>
      </c>
      <c r="D34" s="59"/>
      <c r="H34" s="20" t="s">
        <v>253</v>
      </c>
      <c r="I34">
        <v>1</v>
      </c>
      <c r="J34">
        <v>1</v>
      </c>
      <c r="K34">
        <f t="shared" si="0"/>
        <v>2</v>
      </c>
      <c r="L34" s="60"/>
      <c r="M34" s="60"/>
      <c r="N34" s="60"/>
      <c r="O34" s="60"/>
      <c r="P34" s="60"/>
      <c r="Q34" s="60"/>
      <c r="R34" s="60"/>
      <c r="S34" s="60"/>
    </row>
    <row r="35" spans="1:19">
      <c r="B35" s="59"/>
      <c r="H35" s="20" t="s">
        <v>362</v>
      </c>
      <c r="I35">
        <v>4</v>
      </c>
      <c r="J35">
        <v>2</v>
      </c>
      <c r="K35">
        <f t="shared" si="0"/>
        <v>6</v>
      </c>
      <c r="L35" s="60"/>
      <c r="M35" s="60"/>
      <c r="N35" s="60"/>
      <c r="O35" s="60"/>
      <c r="P35" s="60"/>
      <c r="Q35" s="60"/>
      <c r="R35" s="60"/>
      <c r="S35" s="60"/>
    </row>
    <row r="36" spans="1:19">
      <c r="C36" s="29" t="s">
        <v>285</v>
      </c>
      <c r="D36" s="29" t="s">
        <v>286</v>
      </c>
      <c r="H36" s="20" t="s">
        <v>358</v>
      </c>
      <c r="I36">
        <v>2</v>
      </c>
      <c r="J36">
        <v>4</v>
      </c>
      <c r="K36">
        <f t="shared" si="0"/>
        <v>6</v>
      </c>
      <c r="L36" s="60"/>
      <c r="M36" s="60"/>
      <c r="N36" s="60"/>
      <c r="O36" s="60"/>
      <c r="P36" s="60"/>
      <c r="Q36" s="60"/>
      <c r="R36" s="60"/>
      <c r="S36" s="60"/>
    </row>
    <row r="37" spans="1:19">
      <c r="B37" s="20" t="s">
        <v>298</v>
      </c>
      <c r="C37" s="5">
        <v>61</v>
      </c>
      <c r="D37" s="5">
        <v>58</v>
      </c>
      <c r="E37" s="39"/>
      <c r="H37" s="20" t="s">
        <v>301</v>
      </c>
      <c r="J37">
        <v>1</v>
      </c>
      <c r="K37">
        <f t="shared" si="0"/>
        <v>1</v>
      </c>
      <c r="L37" s="60"/>
      <c r="M37" s="60"/>
      <c r="N37" s="60"/>
      <c r="O37" s="60"/>
      <c r="P37" s="60"/>
      <c r="Q37" s="60"/>
      <c r="R37" s="60"/>
      <c r="S37" s="60"/>
    </row>
    <row r="38" spans="1:19">
      <c r="B38" s="20" t="s">
        <v>313</v>
      </c>
      <c r="C38" s="5">
        <v>11</v>
      </c>
      <c r="D38" s="5">
        <v>10</v>
      </c>
      <c r="H38" s="20" t="s">
        <v>160</v>
      </c>
      <c r="I38">
        <v>4</v>
      </c>
      <c r="J38">
        <v>1</v>
      </c>
      <c r="K38">
        <f t="shared" si="0"/>
        <v>5</v>
      </c>
      <c r="L38" s="60"/>
      <c r="M38" s="60"/>
      <c r="N38" s="60"/>
      <c r="O38" s="60"/>
      <c r="P38" s="60"/>
      <c r="Q38" s="60"/>
      <c r="R38" s="60"/>
      <c r="S38" s="60"/>
    </row>
    <row r="39" spans="1:19">
      <c r="A39" s="18" t="s">
        <v>321</v>
      </c>
      <c r="D39" s="29"/>
      <c r="H39" s="20" t="s">
        <v>105</v>
      </c>
      <c r="I39">
        <v>1</v>
      </c>
      <c r="K39">
        <f t="shared" si="0"/>
        <v>1</v>
      </c>
      <c r="L39" s="60"/>
      <c r="M39" s="60"/>
      <c r="N39" s="60"/>
      <c r="O39" s="60"/>
      <c r="P39" s="60"/>
      <c r="Q39" s="60"/>
      <c r="R39" s="60"/>
      <c r="S39" s="60"/>
    </row>
    <row r="40" spans="1:19">
      <c r="B40" s="20" t="s">
        <v>291</v>
      </c>
      <c r="C40" s="5">
        <v>10</v>
      </c>
      <c r="D40" s="5">
        <v>7.5</v>
      </c>
      <c r="H40" s="20" t="s">
        <v>98</v>
      </c>
      <c r="I40">
        <v>3</v>
      </c>
      <c r="J40">
        <v>3</v>
      </c>
      <c r="K40">
        <f t="shared" si="0"/>
        <v>6</v>
      </c>
      <c r="L40" s="60"/>
      <c r="M40" s="60"/>
      <c r="N40" s="60"/>
      <c r="O40" s="60"/>
      <c r="P40" s="60"/>
      <c r="Q40" s="60"/>
      <c r="R40" s="60"/>
      <c r="S40" s="60"/>
    </row>
    <row r="41" spans="1:19">
      <c r="B41" s="20" t="s">
        <v>292</v>
      </c>
      <c r="C41" s="32">
        <v>15.163934426229508</v>
      </c>
      <c r="D41" s="32">
        <v>14.568965517241379</v>
      </c>
      <c r="H41" s="20" t="s">
        <v>183</v>
      </c>
      <c r="I41">
        <v>1</v>
      </c>
      <c r="K41">
        <f t="shared" si="0"/>
        <v>1</v>
      </c>
      <c r="L41" s="60"/>
      <c r="M41" s="60"/>
      <c r="N41" s="60"/>
      <c r="O41" s="60"/>
      <c r="P41" s="60"/>
      <c r="Q41" s="60"/>
      <c r="R41" s="60"/>
      <c r="S41" s="60"/>
    </row>
    <row r="42" spans="1:19">
      <c r="B42" s="20" t="s">
        <v>317</v>
      </c>
      <c r="C42" s="5">
        <v>10</v>
      </c>
      <c r="D42" s="5">
        <v>2</v>
      </c>
      <c r="H42" s="20" t="s">
        <v>366</v>
      </c>
      <c r="I42">
        <v>3</v>
      </c>
      <c r="J42">
        <v>1</v>
      </c>
      <c r="K42">
        <f t="shared" si="0"/>
        <v>4</v>
      </c>
    </row>
    <row r="43" spans="1:19">
      <c r="B43" s="20" t="s">
        <v>293</v>
      </c>
      <c r="C43" s="5">
        <v>60</v>
      </c>
      <c r="D43" s="5">
        <v>88</v>
      </c>
      <c r="E43" s="39"/>
      <c r="H43" s="20" t="s">
        <v>371</v>
      </c>
      <c r="J43">
        <v>4</v>
      </c>
      <c r="K43">
        <f t="shared" si="0"/>
        <v>4</v>
      </c>
    </row>
    <row r="44" spans="1:19">
      <c r="B44" s="20" t="s">
        <v>294</v>
      </c>
      <c r="C44" s="5">
        <v>1</v>
      </c>
      <c r="D44" s="5">
        <v>1</v>
      </c>
      <c r="H44" s="20" t="s">
        <v>368</v>
      </c>
      <c r="J44">
        <v>1</v>
      </c>
      <c r="K44">
        <f t="shared" si="0"/>
        <v>1</v>
      </c>
      <c r="L44" s="61"/>
      <c r="M44" s="61"/>
      <c r="N44" s="61"/>
      <c r="O44" s="61"/>
      <c r="P44" s="61"/>
      <c r="Q44" s="61"/>
      <c r="R44" s="61"/>
      <c r="S44" s="61"/>
    </row>
    <row r="45" spans="1:19">
      <c r="A45" s="18" t="s">
        <v>123</v>
      </c>
      <c r="H45" s="20" t="s">
        <v>263</v>
      </c>
      <c r="I45">
        <v>1</v>
      </c>
      <c r="J45">
        <v>1</v>
      </c>
      <c r="K45">
        <f t="shared" si="0"/>
        <v>2</v>
      </c>
      <c r="L45" s="61"/>
      <c r="M45" s="61"/>
      <c r="N45" s="61"/>
      <c r="O45" s="61"/>
      <c r="P45" s="61"/>
      <c r="Q45" s="61"/>
      <c r="R45" s="61"/>
      <c r="S45" s="61"/>
    </row>
    <row r="46" spans="1:19">
      <c r="B46" s="20" t="s">
        <v>287</v>
      </c>
      <c r="C46" s="5">
        <v>27</v>
      </c>
      <c r="D46" s="5">
        <v>27</v>
      </c>
      <c r="H46" s="20" t="s">
        <v>180</v>
      </c>
      <c r="I46">
        <v>1</v>
      </c>
      <c r="K46">
        <f t="shared" si="0"/>
        <v>1</v>
      </c>
      <c r="L46" s="61"/>
      <c r="M46" s="61"/>
      <c r="N46" s="61"/>
      <c r="O46" s="61"/>
      <c r="P46" s="61"/>
      <c r="Q46" s="61"/>
      <c r="R46" s="61"/>
      <c r="S46" s="61"/>
    </row>
    <row r="47" spans="1:19">
      <c r="B47" s="20" t="s">
        <v>288</v>
      </c>
      <c r="C47" s="32">
        <v>28.737704918032787</v>
      </c>
      <c r="D47" s="32">
        <v>27.293103448275861</v>
      </c>
      <c r="H47" s="20" t="s">
        <v>361</v>
      </c>
      <c r="I47">
        <v>1</v>
      </c>
      <c r="K47">
        <f>SUM(I47:J47)</f>
        <v>1</v>
      </c>
      <c r="L47" s="61"/>
      <c r="M47" s="61"/>
      <c r="N47" s="61"/>
      <c r="O47" s="61"/>
      <c r="P47" s="61"/>
      <c r="Q47" s="61"/>
      <c r="R47" s="61"/>
      <c r="S47" s="61"/>
    </row>
    <row r="48" spans="1:19">
      <c r="B48" s="20" t="s">
        <v>318</v>
      </c>
      <c r="C48" s="5">
        <v>27</v>
      </c>
      <c r="D48" s="5">
        <v>26</v>
      </c>
      <c r="H48" s="20" t="s">
        <v>365</v>
      </c>
      <c r="J48">
        <v>1</v>
      </c>
      <c r="K48">
        <f t="shared" si="0"/>
        <v>1</v>
      </c>
      <c r="L48" s="61"/>
      <c r="M48" s="61"/>
      <c r="N48" s="61"/>
      <c r="O48" s="61"/>
      <c r="P48" s="61"/>
      <c r="Q48" s="61"/>
      <c r="R48" s="61"/>
      <c r="S48" s="61"/>
    </row>
    <row r="49" spans="1:19">
      <c r="B49" s="20" t="s">
        <v>319</v>
      </c>
      <c r="C49" s="5">
        <v>42</v>
      </c>
      <c r="D49" s="5">
        <v>38</v>
      </c>
      <c r="H49" s="20" t="s">
        <v>101</v>
      </c>
      <c r="I49">
        <v>7</v>
      </c>
      <c r="J49">
        <v>1</v>
      </c>
      <c r="K49">
        <f t="shared" si="0"/>
        <v>8</v>
      </c>
      <c r="L49" s="61"/>
      <c r="M49" s="61"/>
      <c r="N49" s="61"/>
      <c r="O49" s="61"/>
      <c r="P49" s="61"/>
      <c r="Q49" s="61"/>
      <c r="R49" s="61"/>
      <c r="S49" s="61"/>
    </row>
    <row r="50" spans="1:19">
      <c r="B50" s="20" t="s">
        <v>320</v>
      </c>
      <c r="C50" s="5">
        <v>22</v>
      </c>
      <c r="D50" s="5">
        <v>22</v>
      </c>
      <c r="H50" s="20" t="s">
        <v>272</v>
      </c>
      <c r="J50">
        <v>2</v>
      </c>
      <c r="K50">
        <f t="shared" si="0"/>
        <v>2</v>
      </c>
      <c r="L50" s="61"/>
      <c r="M50" s="61"/>
      <c r="N50" s="61"/>
      <c r="O50" s="61"/>
      <c r="P50" s="61"/>
      <c r="Q50" s="61"/>
      <c r="R50" s="61"/>
      <c r="S50" s="61"/>
    </row>
    <row r="51" spans="1:19">
      <c r="A51" s="18" t="s">
        <v>322</v>
      </c>
      <c r="H51" s="20" t="s">
        <v>282</v>
      </c>
      <c r="J51">
        <v>1</v>
      </c>
      <c r="K51">
        <f t="shared" si="0"/>
        <v>1</v>
      </c>
      <c r="L51" s="61"/>
      <c r="M51" s="61"/>
      <c r="N51" s="61"/>
      <c r="O51" s="61"/>
      <c r="P51" s="61"/>
      <c r="Q51" s="61"/>
      <c r="R51" s="61"/>
      <c r="S51" s="61"/>
    </row>
    <row r="52" spans="1:19">
      <c r="B52" s="20" t="s">
        <v>289</v>
      </c>
      <c r="C52" s="44">
        <v>2000</v>
      </c>
      <c r="D52" s="44">
        <v>1125</v>
      </c>
      <c r="H52" s="20" t="s">
        <v>275</v>
      </c>
      <c r="J52">
        <v>2</v>
      </c>
      <c r="K52">
        <f t="shared" si="0"/>
        <v>2</v>
      </c>
      <c r="L52" s="61"/>
      <c r="M52" s="61"/>
      <c r="N52" s="61"/>
      <c r="O52" s="61"/>
      <c r="P52" s="61"/>
      <c r="Q52" s="61"/>
      <c r="R52" s="61"/>
      <c r="S52" s="61"/>
    </row>
    <row r="53" spans="1:19">
      <c r="B53" s="20" t="s">
        <v>290</v>
      </c>
      <c r="C53" s="44">
        <v>5040.9836065573772</v>
      </c>
      <c r="D53" s="44">
        <v>4958.6206896551721</v>
      </c>
      <c r="H53" s="20" t="s">
        <v>363</v>
      </c>
      <c r="I53">
        <v>4</v>
      </c>
      <c r="J53">
        <v>2</v>
      </c>
      <c r="K53">
        <f t="shared" si="0"/>
        <v>6</v>
      </c>
      <c r="L53" s="61"/>
      <c r="M53" s="61"/>
      <c r="N53" s="61"/>
      <c r="O53" s="61"/>
      <c r="P53" s="61"/>
      <c r="Q53" s="61"/>
      <c r="R53" s="61"/>
      <c r="S53" s="61"/>
    </row>
    <row r="54" spans="1:19">
      <c r="B54" s="41" t="s">
        <v>324</v>
      </c>
      <c r="C54" s="42">
        <v>500</v>
      </c>
      <c r="D54" s="42">
        <v>1000</v>
      </c>
      <c r="I54">
        <v>42</v>
      </c>
      <c r="J54">
        <v>33</v>
      </c>
      <c r="L54" s="61"/>
      <c r="M54" s="61"/>
      <c r="N54" s="61"/>
      <c r="O54" s="61"/>
      <c r="P54" s="61"/>
      <c r="Q54" s="61"/>
      <c r="R54" s="61"/>
      <c r="S54" s="61"/>
    </row>
    <row r="55" spans="1:19">
      <c r="A55" s="40"/>
      <c r="B55" s="20" t="s">
        <v>325</v>
      </c>
      <c r="C55" s="44">
        <v>32000</v>
      </c>
      <c r="D55" s="44">
        <v>34000</v>
      </c>
      <c r="H55" s="20"/>
    </row>
    <row r="56" spans="1:19">
      <c r="B56" s="20" t="s">
        <v>326</v>
      </c>
      <c r="C56" s="44">
        <v>100</v>
      </c>
      <c r="D56" s="44">
        <v>100</v>
      </c>
    </row>
    <row r="57" spans="1:19">
      <c r="A57" s="18" t="s">
        <v>323</v>
      </c>
    </row>
    <row r="58" spans="1:19">
      <c r="B58" s="20" t="s">
        <v>302</v>
      </c>
      <c r="C58" s="5">
        <v>42</v>
      </c>
      <c r="D58" s="5">
        <v>33</v>
      </c>
    </row>
    <row r="59" spans="1:19">
      <c r="B59" s="20" t="s">
        <v>299</v>
      </c>
      <c r="C59" s="5">
        <v>42</v>
      </c>
      <c r="D59" s="5">
        <v>34</v>
      </c>
    </row>
    <row r="60" spans="1:19">
      <c r="B60" s="20" t="s">
        <v>300</v>
      </c>
      <c r="C60" s="5">
        <v>30</v>
      </c>
      <c r="D60" s="5">
        <v>19</v>
      </c>
    </row>
    <row r="61" spans="1:19">
      <c r="A61" s="18" t="s">
        <v>327</v>
      </c>
    </row>
    <row r="62" spans="1:19">
      <c r="B62" s="20" t="s">
        <v>328</v>
      </c>
      <c r="C62" s="5">
        <v>2</v>
      </c>
      <c r="D62" s="5">
        <v>2</v>
      </c>
    </row>
    <row r="63" spans="1:19">
      <c r="B63" s="20" t="s">
        <v>329</v>
      </c>
      <c r="C63" s="31">
        <v>2.7049180327868854</v>
      </c>
      <c r="D63" s="31">
        <v>2.3275862068965516</v>
      </c>
    </row>
    <row r="64" spans="1:19">
      <c r="B64" s="20" t="s">
        <v>330</v>
      </c>
      <c r="C64" s="5">
        <v>2</v>
      </c>
      <c r="D64" s="5">
        <v>1</v>
      </c>
    </row>
    <row r="65" spans="1:4">
      <c r="B65" s="20" t="s">
        <v>331</v>
      </c>
      <c r="C65" s="5">
        <v>8</v>
      </c>
      <c r="D65" s="5">
        <v>7</v>
      </c>
    </row>
    <row r="66" spans="1:4">
      <c r="B66" s="20" t="s">
        <v>332</v>
      </c>
      <c r="C66" s="5">
        <v>1</v>
      </c>
      <c r="D66" s="5">
        <v>1</v>
      </c>
    </row>
    <row r="67" spans="1:4">
      <c r="B67" s="20" t="s">
        <v>416</v>
      </c>
      <c r="C67" s="64">
        <v>0.73795862607338025</v>
      </c>
      <c r="D67" s="64">
        <v>0.78374384236453221</v>
      </c>
    </row>
    <row r="68" spans="1:4">
      <c r="B68" s="20" t="s">
        <v>333</v>
      </c>
      <c r="C68" s="5">
        <v>1</v>
      </c>
      <c r="D68" s="5">
        <v>1</v>
      </c>
    </row>
    <row r="69" spans="1:4">
      <c r="B69" s="20" t="s">
        <v>334</v>
      </c>
      <c r="C69" s="31">
        <v>1.819672131147541</v>
      </c>
      <c r="D69" s="31">
        <v>1.7241379310344827</v>
      </c>
    </row>
    <row r="70" spans="1:4">
      <c r="B70" s="20" t="s">
        <v>335</v>
      </c>
      <c r="C70" s="5">
        <v>1</v>
      </c>
      <c r="D70" s="5">
        <v>1</v>
      </c>
    </row>
    <row r="71" spans="1:4">
      <c r="B71" s="20" t="s">
        <v>336</v>
      </c>
      <c r="C71" s="5">
        <v>6</v>
      </c>
      <c r="D71" s="5">
        <v>6</v>
      </c>
    </row>
    <row r="72" spans="1:4">
      <c r="B72" s="20" t="s">
        <v>337</v>
      </c>
      <c r="C72" s="5">
        <v>1</v>
      </c>
      <c r="D72" s="5">
        <v>1</v>
      </c>
    </row>
    <row r="73" spans="1:4">
      <c r="A73" s="18" t="s">
        <v>343</v>
      </c>
    </row>
    <row r="74" spans="1:4">
      <c r="B74" s="20" t="s">
        <v>351</v>
      </c>
      <c r="C74" s="31">
        <v>978.02509866248374</v>
      </c>
      <c r="D74" s="31">
        <v>1293.4220529074605</v>
      </c>
    </row>
    <row r="75" spans="1:4">
      <c r="B75" s="20" t="s">
        <v>352</v>
      </c>
      <c r="C75" s="45">
        <v>1008.5522941229614</v>
      </c>
      <c r="D75" s="31">
        <v>1303.0012410736842</v>
      </c>
    </row>
    <row r="76" spans="1:4">
      <c r="B76" s="20" t="s">
        <v>353</v>
      </c>
      <c r="C76" s="31">
        <v>1551.2805859492523</v>
      </c>
      <c r="D76" s="31">
        <v>1719.280446908554</v>
      </c>
    </row>
    <row r="77" spans="1:4">
      <c r="B77" s="20" t="s">
        <v>354</v>
      </c>
      <c r="C77" s="31">
        <v>2575.067799454589</v>
      </c>
      <c r="D77" s="31">
        <v>2530.8124576644605</v>
      </c>
    </row>
    <row r="78" spans="1:4">
      <c r="B78" s="20" t="s">
        <v>355</v>
      </c>
      <c r="C78" s="31">
        <v>0</v>
      </c>
      <c r="D78" s="31">
        <v>38.303373301587214</v>
      </c>
    </row>
    <row r="79" spans="1:4">
      <c r="B79" s="20" t="s">
        <v>382</v>
      </c>
      <c r="C79" s="56" t="s">
        <v>357</v>
      </c>
      <c r="D79" s="5" t="s">
        <v>358</v>
      </c>
    </row>
  </sheetData>
  <mergeCells count="6">
    <mergeCell ref="B15:D17"/>
    <mergeCell ref="B2:D5"/>
    <mergeCell ref="B6:D8"/>
    <mergeCell ref="B9:D9"/>
    <mergeCell ref="B12:D12"/>
    <mergeCell ref="B10:D11"/>
  </mergeCells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workbookViewId="0">
      <selection activeCell="B1" sqref="B1"/>
    </sheetView>
  </sheetViews>
  <sheetFormatPr baseColWidth="10" defaultColWidth="8.83203125" defaultRowHeight="14" x14ac:dyDescent="0"/>
  <cols>
    <col min="1" max="1" width="22.33203125" bestFit="1" customWidth="1"/>
    <col min="2" max="2" width="22.33203125" customWidth="1"/>
    <col min="3" max="3" width="12.5" bestFit="1" customWidth="1"/>
    <col min="4" max="4" width="25.1640625" bestFit="1" customWidth="1"/>
    <col min="8" max="8" width="25.1640625" bestFit="1" customWidth="1"/>
  </cols>
  <sheetData>
    <row r="1" spans="1:9" s="18" customFormat="1">
      <c r="A1" s="18" t="s">
        <v>303</v>
      </c>
      <c r="B1" s="18" t="s">
        <v>126</v>
      </c>
      <c r="C1" s="18" t="s">
        <v>295</v>
      </c>
      <c r="D1" s="18" t="s">
        <v>296</v>
      </c>
      <c r="E1" s="29" t="s">
        <v>295</v>
      </c>
      <c r="F1" s="29" t="s">
        <v>296</v>
      </c>
    </row>
    <row r="2" spans="1:9">
      <c r="A2" t="s">
        <v>19</v>
      </c>
      <c r="B2" t="s">
        <v>129</v>
      </c>
      <c r="C2" t="s">
        <v>129</v>
      </c>
      <c r="E2" s="5">
        <v>1</v>
      </c>
      <c r="F2" s="5"/>
      <c r="H2" t="s">
        <v>264</v>
      </c>
      <c r="I2">
        <f>COUNTIF($C$2:$C$62,H2)</f>
        <v>9</v>
      </c>
    </row>
    <row r="3" spans="1:9">
      <c r="A3" t="s">
        <v>18</v>
      </c>
      <c r="B3" t="s">
        <v>94</v>
      </c>
      <c r="C3" t="s">
        <v>130</v>
      </c>
      <c r="D3" t="s">
        <v>360</v>
      </c>
      <c r="E3" s="5">
        <v>1</v>
      </c>
      <c r="F3" s="5">
        <v>1</v>
      </c>
      <c r="H3" t="s">
        <v>96</v>
      </c>
      <c r="I3">
        <f t="shared" ref="I3:I10" si="0">COUNTIF($C$2:$C$62,H3)</f>
        <v>5</v>
      </c>
    </row>
    <row r="4" spans="1:9">
      <c r="A4" t="s">
        <v>16</v>
      </c>
      <c r="B4" t="s">
        <v>99</v>
      </c>
      <c r="C4" t="s">
        <v>264</v>
      </c>
      <c r="D4" t="s">
        <v>357</v>
      </c>
      <c r="E4" s="5">
        <v>1</v>
      </c>
      <c r="F4" s="5">
        <v>1</v>
      </c>
      <c r="H4" t="s">
        <v>177</v>
      </c>
      <c r="I4">
        <f t="shared" si="0"/>
        <v>8</v>
      </c>
    </row>
    <row r="5" spans="1:9">
      <c r="A5" t="s">
        <v>13</v>
      </c>
      <c r="B5" t="s">
        <v>130</v>
      </c>
      <c r="C5" t="s">
        <v>130</v>
      </c>
      <c r="E5" s="5">
        <v>1</v>
      </c>
      <c r="F5" s="5"/>
      <c r="H5" t="s">
        <v>171</v>
      </c>
      <c r="I5">
        <f t="shared" si="0"/>
        <v>2</v>
      </c>
    </row>
    <row r="6" spans="1:9">
      <c r="A6" t="s">
        <v>22</v>
      </c>
      <c r="B6" t="s">
        <v>99</v>
      </c>
      <c r="C6" t="s">
        <v>264</v>
      </c>
      <c r="D6" t="s">
        <v>357</v>
      </c>
      <c r="E6" s="5">
        <v>1</v>
      </c>
      <c r="F6" s="5">
        <v>1</v>
      </c>
      <c r="H6" t="s">
        <v>95</v>
      </c>
      <c r="I6">
        <f t="shared" si="0"/>
        <v>4</v>
      </c>
    </row>
    <row r="7" spans="1:9">
      <c r="A7" t="s">
        <v>23</v>
      </c>
      <c r="B7" t="s">
        <v>105</v>
      </c>
      <c r="D7" t="s">
        <v>105</v>
      </c>
      <c r="E7" s="5"/>
      <c r="F7" s="5">
        <v>1</v>
      </c>
      <c r="H7" t="s">
        <v>130</v>
      </c>
      <c r="I7">
        <f t="shared" si="0"/>
        <v>6</v>
      </c>
    </row>
    <row r="8" spans="1:9">
      <c r="A8" t="s">
        <v>24</v>
      </c>
      <c r="B8" t="s">
        <v>102</v>
      </c>
      <c r="D8" t="s">
        <v>102</v>
      </c>
      <c r="E8" s="5"/>
      <c r="F8" s="5">
        <v>1</v>
      </c>
      <c r="H8" t="s">
        <v>158</v>
      </c>
      <c r="I8">
        <f t="shared" si="0"/>
        <v>2</v>
      </c>
    </row>
    <row r="9" spans="1:9">
      <c r="A9" t="s">
        <v>15</v>
      </c>
      <c r="B9" t="s">
        <v>96</v>
      </c>
      <c r="C9" t="s">
        <v>96</v>
      </c>
      <c r="E9" s="5">
        <v>1</v>
      </c>
      <c r="F9" s="5"/>
      <c r="H9" t="s">
        <v>176</v>
      </c>
      <c r="I9">
        <f t="shared" si="0"/>
        <v>5</v>
      </c>
    </row>
    <row r="10" spans="1:9">
      <c r="A10" t="s">
        <v>25</v>
      </c>
      <c r="B10" t="s">
        <v>103</v>
      </c>
      <c r="C10" t="s">
        <v>95</v>
      </c>
      <c r="D10" t="s">
        <v>359</v>
      </c>
      <c r="E10" s="5">
        <v>1</v>
      </c>
      <c r="F10" s="5">
        <v>1</v>
      </c>
      <c r="H10" t="s">
        <v>129</v>
      </c>
      <c r="I10">
        <f t="shared" si="0"/>
        <v>1</v>
      </c>
    </row>
    <row r="11" spans="1:9">
      <c r="A11" t="s">
        <v>26</v>
      </c>
      <c r="B11" t="s">
        <v>160</v>
      </c>
      <c r="D11" t="s">
        <v>160</v>
      </c>
      <c r="E11" s="5"/>
      <c r="F11" s="5">
        <v>1</v>
      </c>
    </row>
    <row r="12" spans="1:9">
      <c r="A12" t="s">
        <v>27</v>
      </c>
      <c r="B12" t="s">
        <v>101</v>
      </c>
      <c r="D12" t="s">
        <v>101</v>
      </c>
      <c r="E12" s="5"/>
      <c r="F12" s="5">
        <v>1</v>
      </c>
      <c r="H12" t="s">
        <v>356</v>
      </c>
      <c r="I12">
        <v>3</v>
      </c>
    </row>
    <row r="13" spans="1:9">
      <c r="A13" t="s">
        <v>28</v>
      </c>
      <c r="B13" t="s">
        <v>160</v>
      </c>
      <c r="D13" t="s">
        <v>160</v>
      </c>
      <c r="E13" s="5"/>
      <c r="F13" s="5">
        <v>1</v>
      </c>
      <c r="H13" t="s">
        <v>144</v>
      </c>
      <c r="I13">
        <v>1</v>
      </c>
    </row>
    <row r="14" spans="1:9">
      <c r="A14" t="s">
        <v>29</v>
      </c>
      <c r="B14" t="s">
        <v>155</v>
      </c>
      <c r="E14" s="5"/>
      <c r="F14" s="5"/>
      <c r="H14" t="s">
        <v>357</v>
      </c>
      <c r="I14">
        <v>5</v>
      </c>
    </row>
    <row r="15" spans="1:9">
      <c r="A15" t="s">
        <v>30</v>
      </c>
      <c r="B15" t="s">
        <v>169</v>
      </c>
      <c r="C15" t="s">
        <v>176</v>
      </c>
      <c r="D15" t="s">
        <v>100</v>
      </c>
      <c r="E15" s="5">
        <v>1</v>
      </c>
      <c r="F15" s="5">
        <v>1</v>
      </c>
      <c r="H15" t="s">
        <v>102</v>
      </c>
      <c r="I15">
        <v>1</v>
      </c>
    </row>
    <row r="16" spans="1:9">
      <c r="A16" t="s">
        <v>31</v>
      </c>
      <c r="B16" t="s">
        <v>99</v>
      </c>
      <c r="C16" t="s">
        <v>264</v>
      </c>
      <c r="D16" t="s">
        <v>357</v>
      </c>
      <c r="E16" s="5">
        <v>1</v>
      </c>
      <c r="F16" s="5">
        <v>1</v>
      </c>
      <c r="H16" t="s">
        <v>362</v>
      </c>
      <c r="I16">
        <v>4</v>
      </c>
    </row>
    <row r="17" spans="1:9">
      <c r="A17" t="s">
        <v>32</v>
      </c>
      <c r="B17" t="s">
        <v>96</v>
      </c>
      <c r="C17" t="s">
        <v>96</v>
      </c>
      <c r="E17" s="5">
        <v>1</v>
      </c>
      <c r="F17" s="5"/>
      <c r="H17" t="s">
        <v>358</v>
      </c>
      <c r="I17">
        <v>2</v>
      </c>
    </row>
    <row r="18" spans="1:9">
      <c r="A18" t="s">
        <v>33</v>
      </c>
      <c r="B18" t="s">
        <v>94</v>
      </c>
      <c r="C18" t="s">
        <v>130</v>
      </c>
      <c r="D18" t="s">
        <v>360</v>
      </c>
      <c r="E18" s="5">
        <v>1</v>
      </c>
      <c r="F18" s="5">
        <v>1</v>
      </c>
      <c r="H18" t="s">
        <v>160</v>
      </c>
      <c r="I18">
        <v>4</v>
      </c>
    </row>
    <row r="19" spans="1:9">
      <c r="A19" t="s">
        <v>34</v>
      </c>
      <c r="B19" t="s">
        <v>98</v>
      </c>
      <c r="D19" t="s">
        <v>98</v>
      </c>
      <c r="E19" s="5"/>
      <c r="F19" s="5">
        <v>1</v>
      </c>
      <c r="H19" t="s">
        <v>105</v>
      </c>
      <c r="I19">
        <v>1</v>
      </c>
    </row>
    <row r="20" spans="1:9">
      <c r="A20" t="s">
        <v>35</v>
      </c>
      <c r="B20" t="s">
        <v>156</v>
      </c>
      <c r="C20" t="s">
        <v>95</v>
      </c>
      <c r="D20" t="s">
        <v>144</v>
      </c>
      <c r="E20" s="5">
        <v>1</v>
      </c>
      <c r="F20" s="5">
        <v>1</v>
      </c>
      <c r="H20" t="s">
        <v>98</v>
      </c>
      <c r="I20">
        <v>3</v>
      </c>
    </row>
    <row r="21" spans="1:9">
      <c r="A21" t="s">
        <v>157</v>
      </c>
      <c r="B21" t="s">
        <v>101</v>
      </c>
      <c r="D21" t="s">
        <v>101</v>
      </c>
      <c r="E21" s="5"/>
      <c r="F21" s="5">
        <v>1</v>
      </c>
      <c r="H21" t="s">
        <v>183</v>
      </c>
      <c r="I21">
        <v>1</v>
      </c>
    </row>
    <row r="22" spans="1:9">
      <c r="A22" t="s">
        <v>36</v>
      </c>
      <c r="B22" t="s">
        <v>158</v>
      </c>
      <c r="C22" t="s">
        <v>158</v>
      </c>
      <c r="E22" s="5">
        <v>1</v>
      </c>
      <c r="F22" s="5"/>
      <c r="H22" t="s">
        <v>360</v>
      </c>
      <c r="I22">
        <v>3</v>
      </c>
    </row>
    <row r="23" spans="1:9">
      <c r="A23" t="s">
        <v>37</v>
      </c>
      <c r="B23" t="s">
        <v>97</v>
      </c>
      <c r="C23" t="s">
        <v>177</v>
      </c>
      <c r="D23" t="s">
        <v>362</v>
      </c>
      <c r="E23" s="5">
        <v>1</v>
      </c>
      <c r="F23" s="5">
        <v>1</v>
      </c>
      <c r="H23" t="s">
        <v>359</v>
      </c>
      <c r="I23">
        <v>1</v>
      </c>
    </row>
    <row r="24" spans="1:9">
      <c r="A24" t="s">
        <v>38</v>
      </c>
      <c r="B24" t="s">
        <v>160</v>
      </c>
      <c r="D24" t="s">
        <v>160</v>
      </c>
      <c r="E24" s="5"/>
      <c r="F24" s="5">
        <v>1</v>
      </c>
      <c r="H24" t="s">
        <v>180</v>
      </c>
      <c r="I24">
        <v>1</v>
      </c>
    </row>
    <row r="25" spans="1:9">
      <c r="A25" t="s">
        <v>39</v>
      </c>
      <c r="B25" t="s">
        <v>99</v>
      </c>
      <c r="C25" t="s">
        <v>264</v>
      </c>
      <c r="D25" t="s">
        <v>357</v>
      </c>
      <c r="E25" s="5">
        <v>1</v>
      </c>
      <c r="F25" s="5">
        <v>1</v>
      </c>
      <c r="H25" t="s">
        <v>361</v>
      </c>
      <c r="I25">
        <v>1</v>
      </c>
    </row>
    <row r="26" spans="1:9">
      <c r="A26" t="s">
        <v>40</v>
      </c>
      <c r="B26" t="s">
        <v>97</v>
      </c>
      <c r="C26" t="s">
        <v>177</v>
      </c>
      <c r="D26" t="s">
        <v>362</v>
      </c>
      <c r="E26" s="5">
        <v>1</v>
      </c>
      <c r="F26" s="5">
        <v>1</v>
      </c>
      <c r="H26" t="s">
        <v>101</v>
      </c>
      <c r="I26">
        <v>7</v>
      </c>
    </row>
    <row r="27" spans="1:9">
      <c r="A27" t="s">
        <v>41</v>
      </c>
      <c r="B27" t="s">
        <v>97</v>
      </c>
      <c r="C27" t="s">
        <v>177</v>
      </c>
      <c r="D27" t="s">
        <v>362</v>
      </c>
      <c r="E27" s="5">
        <v>1</v>
      </c>
      <c r="F27" s="5">
        <v>1</v>
      </c>
      <c r="H27" t="s">
        <v>100</v>
      </c>
      <c r="I27">
        <v>4</v>
      </c>
    </row>
    <row r="28" spans="1:9">
      <c r="A28" t="s">
        <v>42</v>
      </c>
      <c r="B28" t="s">
        <v>174</v>
      </c>
      <c r="D28" t="s">
        <v>361</v>
      </c>
      <c r="E28" s="5"/>
      <c r="F28" s="5">
        <v>1</v>
      </c>
    </row>
    <row r="29" spans="1:9">
      <c r="A29" t="s">
        <v>43</v>
      </c>
      <c r="B29" t="s">
        <v>184</v>
      </c>
      <c r="C29" t="s">
        <v>96</v>
      </c>
      <c r="D29" t="s">
        <v>358</v>
      </c>
      <c r="E29" s="5">
        <v>1</v>
      </c>
      <c r="F29" s="5">
        <v>1</v>
      </c>
    </row>
    <row r="30" spans="1:9">
      <c r="A30" t="s">
        <v>44</v>
      </c>
      <c r="B30" t="s">
        <v>169</v>
      </c>
      <c r="C30" t="s">
        <v>176</v>
      </c>
      <c r="D30" t="s">
        <v>100</v>
      </c>
      <c r="E30" s="5">
        <v>1</v>
      </c>
      <c r="F30" s="5">
        <v>1</v>
      </c>
    </row>
    <row r="31" spans="1:9">
      <c r="A31" t="s">
        <v>45</v>
      </c>
      <c r="B31" t="s">
        <v>161</v>
      </c>
      <c r="C31" t="s">
        <v>96</v>
      </c>
      <c r="D31" t="s">
        <v>101</v>
      </c>
      <c r="E31" s="5">
        <v>1</v>
      </c>
      <c r="F31" s="5">
        <v>1</v>
      </c>
    </row>
    <row r="32" spans="1:9">
      <c r="A32" t="s">
        <v>46</v>
      </c>
      <c r="B32" t="s">
        <v>99</v>
      </c>
      <c r="C32" t="s">
        <v>264</v>
      </c>
      <c r="D32" t="s">
        <v>357</v>
      </c>
      <c r="E32" s="5">
        <v>1</v>
      </c>
      <c r="F32" s="5">
        <v>1</v>
      </c>
    </row>
    <row r="33" spans="1:6">
      <c r="A33" t="s">
        <v>47</v>
      </c>
      <c r="B33" t="s">
        <v>155</v>
      </c>
      <c r="E33" s="5"/>
      <c r="F33" s="5"/>
    </row>
    <row r="34" spans="1:6">
      <c r="A34" t="s">
        <v>48</v>
      </c>
      <c r="B34" t="s">
        <v>158</v>
      </c>
      <c r="C34" t="s">
        <v>158</v>
      </c>
      <c r="E34" s="5">
        <v>1</v>
      </c>
      <c r="F34" s="5"/>
    </row>
    <row r="35" spans="1:6">
      <c r="A35" t="s">
        <v>49</v>
      </c>
      <c r="B35" t="s">
        <v>94</v>
      </c>
      <c r="C35" t="s">
        <v>130</v>
      </c>
      <c r="D35" t="s">
        <v>360</v>
      </c>
      <c r="E35" s="5">
        <v>1</v>
      </c>
      <c r="F35" s="5">
        <v>1</v>
      </c>
    </row>
    <row r="36" spans="1:6">
      <c r="A36" t="s">
        <v>50</v>
      </c>
      <c r="B36" t="s">
        <v>155</v>
      </c>
      <c r="E36" s="5"/>
      <c r="F36" s="5"/>
    </row>
    <row r="37" spans="1:6">
      <c r="A37" t="s">
        <v>51</v>
      </c>
      <c r="B37" t="s">
        <v>169</v>
      </c>
      <c r="C37" t="s">
        <v>176</v>
      </c>
      <c r="D37" t="s">
        <v>100</v>
      </c>
      <c r="E37" s="5">
        <v>1</v>
      </c>
      <c r="F37" s="5">
        <v>1</v>
      </c>
    </row>
    <row r="38" spans="1:6">
      <c r="A38" t="s">
        <v>163</v>
      </c>
      <c r="B38" t="s">
        <v>95</v>
      </c>
      <c r="C38" t="s">
        <v>95</v>
      </c>
      <c r="E38" s="5">
        <v>1</v>
      </c>
      <c r="F38" s="5"/>
    </row>
    <row r="39" spans="1:6">
      <c r="A39" t="s">
        <v>52</v>
      </c>
      <c r="B39" t="s">
        <v>97</v>
      </c>
      <c r="C39" t="s">
        <v>177</v>
      </c>
      <c r="D39" t="s">
        <v>362</v>
      </c>
      <c r="E39" s="5">
        <v>1</v>
      </c>
      <c r="F39" s="5">
        <v>1</v>
      </c>
    </row>
    <row r="40" spans="1:6">
      <c r="A40" t="s">
        <v>53</v>
      </c>
      <c r="B40" t="s">
        <v>166</v>
      </c>
      <c r="C40" t="s">
        <v>264</v>
      </c>
      <c r="D40" t="s">
        <v>356</v>
      </c>
      <c r="E40" s="5">
        <v>1</v>
      </c>
      <c r="F40" s="5">
        <v>1</v>
      </c>
    </row>
    <row r="41" spans="1:6">
      <c r="A41" t="s">
        <v>167</v>
      </c>
      <c r="B41" t="s">
        <v>168</v>
      </c>
      <c r="C41" t="s">
        <v>177</v>
      </c>
      <c r="D41" t="s">
        <v>101</v>
      </c>
      <c r="E41" s="5">
        <v>1</v>
      </c>
      <c r="F41" s="5">
        <v>1</v>
      </c>
    </row>
    <row r="42" spans="1:6">
      <c r="A42" t="s">
        <v>54</v>
      </c>
      <c r="B42" t="s">
        <v>169</v>
      </c>
      <c r="C42" t="s">
        <v>176</v>
      </c>
      <c r="D42" t="s">
        <v>100</v>
      </c>
      <c r="E42" s="5">
        <v>1</v>
      </c>
      <c r="F42" s="5">
        <v>1</v>
      </c>
    </row>
    <row r="43" spans="1:6">
      <c r="A43" t="s">
        <v>55</v>
      </c>
      <c r="B43" t="s">
        <v>104</v>
      </c>
      <c r="E43" s="5"/>
      <c r="F43" s="5"/>
    </row>
    <row r="44" spans="1:6">
      <c r="A44" t="s">
        <v>56</v>
      </c>
      <c r="B44" t="s">
        <v>166</v>
      </c>
      <c r="C44" t="s">
        <v>264</v>
      </c>
      <c r="D44" t="s">
        <v>356</v>
      </c>
      <c r="E44" s="5">
        <v>1</v>
      </c>
      <c r="F44" s="5">
        <v>1</v>
      </c>
    </row>
    <row r="45" spans="1:6">
      <c r="A45" t="s">
        <v>57</v>
      </c>
      <c r="B45" t="s">
        <v>130</v>
      </c>
      <c r="C45" t="s">
        <v>130</v>
      </c>
      <c r="E45" s="5">
        <v>1</v>
      </c>
      <c r="F45" s="5"/>
    </row>
    <row r="46" spans="1:6">
      <c r="A46" t="s">
        <v>58</v>
      </c>
      <c r="B46" t="s">
        <v>166</v>
      </c>
      <c r="C46" t="s">
        <v>264</v>
      </c>
      <c r="D46" t="s">
        <v>356</v>
      </c>
      <c r="E46" s="5">
        <v>1</v>
      </c>
      <c r="F46" s="5">
        <v>1</v>
      </c>
    </row>
    <row r="47" spans="1:6">
      <c r="A47" t="s">
        <v>59</v>
      </c>
      <c r="B47" t="s">
        <v>155</v>
      </c>
      <c r="E47" s="5"/>
      <c r="F47" s="5"/>
    </row>
    <row r="48" spans="1:6">
      <c r="A48" t="s">
        <v>17</v>
      </c>
      <c r="B48" t="s">
        <v>171</v>
      </c>
      <c r="C48" t="s">
        <v>171</v>
      </c>
      <c r="E48" s="5">
        <v>1</v>
      </c>
      <c r="F48" s="5"/>
    </row>
    <row r="49" spans="1:6">
      <c r="A49" t="s">
        <v>60</v>
      </c>
      <c r="B49" t="s">
        <v>297</v>
      </c>
      <c r="C49" t="s">
        <v>95</v>
      </c>
      <c r="D49" t="s">
        <v>98</v>
      </c>
      <c r="E49" s="5">
        <v>1</v>
      </c>
      <c r="F49" s="5">
        <v>1</v>
      </c>
    </row>
    <row r="50" spans="1:6">
      <c r="A50" t="s">
        <v>14</v>
      </c>
      <c r="B50" t="s">
        <v>173</v>
      </c>
      <c r="C50" t="s">
        <v>264</v>
      </c>
      <c r="D50" t="s">
        <v>160</v>
      </c>
      <c r="E50" s="5">
        <v>1</v>
      </c>
      <c r="F50" s="5">
        <v>1</v>
      </c>
    </row>
    <row r="51" spans="1:6">
      <c r="A51" t="s">
        <v>61</v>
      </c>
      <c r="B51" t="s">
        <v>101</v>
      </c>
      <c r="D51" t="s">
        <v>101</v>
      </c>
      <c r="E51" s="5"/>
      <c r="F51" s="5">
        <v>1</v>
      </c>
    </row>
    <row r="52" spans="1:6">
      <c r="A52" t="s">
        <v>62</v>
      </c>
      <c r="B52" t="s">
        <v>175</v>
      </c>
      <c r="C52" t="s">
        <v>130</v>
      </c>
      <c r="D52" t="s">
        <v>98</v>
      </c>
      <c r="E52" s="5">
        <v>1</v>
      </c>
      <c r="F52" s="5">
        <v>1</v>
      </c>
    </row>
    <row r="53" spans="1:6">
      <c r="A53" t="s">
        <v>63</v>
      </c>
      <c r="B53" t="s">
        <v>176</v>
      </c>
      <c r="C53" t="s">
        <v>176</v>
      </c>
      <c r="E53" s="5">
        <v>1</v>
      </c>
      <c r="F53" s="5"/>
    </row>
    <row r="54" spans="1:6">
      <c r="A54" t="s">
        <v>64</v>
      </c>
      <c r="B54" t="s">
        <v>168</v>
      </c>
      <c r="C54" t="s">
        <v>177</v>
      </c>
      <c r="D54" t="s">
        <v>101</v>
      </c>
      <c r="E54" s="5">
        <v>1</v>
      </c>
      <c r="F54" s="5">
        <v>1</v>
      </c>
    </row>
    <row r="55" spans="1:6">
      <c r="A55" t="s">
        <v>65</v>
      </c>
      <c r="B55" t="s">
        <v>177</v>
      </c>
      <c r="C55" t="s">
        <v>177</v>
      </c>
      <c r="E55" s="5">
        <v>1</v>
      </c>
      <c r="F55" s="5"/>
    </row>
    <row r="56" spans="1:6">
      <c r="A56" t="s">
        <v>66</v>
      </c>
      <c r="B56" t="s">
        <v>104</v>
      </c>
      <c r="E56" s="5"/>
      <c r="F56" s="5"/>
    </row>
    <row r="57" spans="1:6">
      <c r="A57" t="s">
        <v>67</v>
      </c>
      <c r="B57" t="s">
        <v>180</v>
      </c>
      <c r="D57" t="s">
        <v>180</v>
      </c>
      <c r="E57" s="5"/>
      <c r="F57" s="5">
        <v>1</v>
      </c>
    </row>
    <row r="58" spans="1:6">
      <c r="A58" t="s">
        <v>68</v>
      </c>
      <c r="B58" t="s">
        <v>104</v>
      </c>
      <c r="E58" s="5"/>
      <c r="F58" s="5"/>
    </row>
    <row r="59" spans="1:6">
      <c r="A59" t="s">
        <v>69</v>
      </c>
      <c r="B59" t="s">
        <v>183</v>
      </c>
      <c r="D59" t="s">
        <v>183</v>
      </c>
      <c r="E59" s="5"/>
      <c r="F59" s="5">
        <v>1</v>
      </c>
    </row>
    <row r="60" spans="1:6">
      <c r="A60" t="s">
        <v>70</v>
      </c>
      <c r="B60" t="s">
        <v>168</v>
      </c>
      <c r="C60" t="s">
        <v>177</v>
      </c>
      <c r="D60" t="s">
        <v>101</v>
      </c>
      <c r="E60" s="5">
        <v>1</v>
      </c>
      <c r="F60" s="5">
        <v>1</v>
      </c>
    </row>
    <row r="61" spans="1:6">
      <c r="A61" t="s">
        <v>71</v>
      </c>
      <c r="B61" t="s">
        <v>171</v>
      </c>
      <c r="C61" t="s">
        <v>171</v>
      </c>
      <c r="E61" s="5">
        <v>1</v>
      </c>
      <c r="F61" s="5"/>
    </row>
    <row r="62" spans="1:6">
      <c r="A62" t="s">
        <v>72</v>
      </c>
      <c r="B62" t="s">
        <v>184</v>
      </c>
      <c r="C62" t="s">
        <v>96</v>
      </c>
      <c r="D62" t="s">
        <v>358</v>
      </c>
      <c r="E62" s="5">
        <v>1</v>
      </c>
      <c r="F62" s="5">
        <v>1</v>
      </c>
    </row>
  </sheetData>
  <sortState ref="H13:H73">
    <sortCondition ref="H13"/>
  </sortState>
  <pageMargins left="0.7" right="0.7" top="0.75" bottom="0.75" header="0.3" footer="0.3"/>
  <pageSetup paperSize="0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topLeftCell="A37" workbookViewId="0">
      <selection activeCell="B2" sqref="B2"/>
    </sheetView>
  </sheetViews>
  <sheetFormatPr baseColWidth="10" defaultColWidth="8.83203125" defaultRowHeight="14" x14ac:dyDescent="0"/>
  <cols>
    <col min="1" max="1" width="19.83203125" bestFit="1" customWidth="1"/>
    <col min="2" max="2" width="19.83203125" customWidth="1"/>
    <col min="3" max="3" width="23.5" bestFit="1" customWidth="1"/>
    <col min="4" max="4" width="21.5" bestFit="1" customWidth="1"/>
    <col min="8" max="8" width="23.5" bestFit="1" customWidth="1"/>
  </cols>
  <sheetData>
    <row r="1" spans="1:9" s="18" customFormat="1">
      <c r="A1" s="18" t="s">
        <v>303</v>
      </c>
      <c r="B1" s="18" t="s">
        <v>126</v>
      </c>
      <c r="C1" s="18" t="s">
        <v>295</v>
      </c>
      <c r="D1" s="18" t="s">
        <v>296</v>
      </c>
      <c r="E1" s="18" t="s">
        <v>295</v>
      </c>
      <c r="F1" s="18" t="s">
        <v>296</v>
      </c>
    </row>
    <row r="2" spans="1:9">
      <c r="A2" s="10" t="s">
        <v>186</v>
      </c>
      <c r="B2" t="s">
        <v>263</v>
      </c>
      <c r="D2" t="s">
        <v>263</v>
      </c>
      <c r="F2">
        <v>1</v>
      </c>
      <c r="H2" t="s">
        <v>264</v>
      </c>
      <c r="I2">
        <v>5</v>
      </c>
    </row>
    <row r="3" spans="1:9">
      <c r="A3" s="10" t="s">
        <v>201</v>
      </c>
      <c r="B3" t="s">
        <v>94</v>
      </c>
      <c r="C3" t="s">
        <v>130</v>
      </c>
      <c r="D3" t="s">
        <v>360</v>
      </c>
      <c r="E3">
        <v>1</v>
      </c>
      <c r="F3">
        <v>1</v>
      </c>
      <c r="H3" t="s">
        <v>96</v>
      </c>
      <c r="I3">
        <v>5</v>
      </c>
    </row>
    <row r="4" spans="1:9">
      <c r="A4" s="10" t="s">
        <v>202</v>
      </c>
      <c r="B4" t="s">
        <v>264</v>
      </c>
      <c r="C4" t="s">
        <v>264</v>
      </c>
      <c r="E4">
        <v>1</v>
      </c>
      <c r="H4" t="s">
        <v>177</v>
      </c>
      <c r="I4">
        <v>6</v>
      </c>
    </row>
    <row r="5" spans="1:9">
      <c r="A5" s="10" t="s">
        <v>188</v>
      </c>
      <c r="B5" t="s">
        <v>184</v>
      </c>
      <c r="C5" t="s">
        <v>96</v>
      </c>
      <c r="D5" t="s">
        <v>358</v>
      </c>
      <c r="E5">
        <v>1</v>
      </c>
      <c r="F5">
        <v>1</v>
      </c>
      <c r="H5" t="s">
        <v>171</v>
      </c>
      <c r="I5">
        <v>1</v>
      </c>
    </row>
    <row r="6" spans="1:9">
      <c r="A6" s="10" t="s">
        <v>189</v>
      </c>
      <c r="B6" t="s">
        <v>166</v>
      </c>
      <c r="C6" t="s">
        <v>264</v>
      </c>
      <c r="D6" t="s">
        <v>356</v>
      </c>
      <c r="E6">
        <v>1</v>
      </c>
      <c r="F6">
        <v>1</v>
      </c>
      <c r="H6" t="s">
        <v>95</v>
      </c>
      <c r="I6">
        <v>2</v>
      </c>
    </row>
    <row r="7" spans="1:9">
      <c r="A7" s="10" t="s">
        <v>190</v>
      </c>
      <c r="B7" t="s">
        <v>171</v>
      </c>
      <c r="C7" t="s">
        <v>171</v>
      </c>
      <c r="E7">
        <v>1</v>
      </c>
      <c r="H7" t="s">
        <v>130</v>
      </c>
      <c r="I7">
        <v>9</v>
      </c>
    </row>
    <row r="8" spans="1:9">
      <c r="A8" s="10" t="s">
        <v>193</v>
      </c>
      <c r="B8" t="s">
        <v>265</v>
      </c>
      <c r="C8" t="s">
        <v>176</v>
      </c>
      <c r="D8" t="s">
        <v>363</v>
      </c>
      <c r="E8">
        <v>1</v>
      </c>
      <c r="F8">
        <v>1</v>
      </c>
      <c r="H8" t="s">
        <v>176</v>
      </c>
      <c r="I8">
        <v>2</v>
      </c>
    </row>
    <row r="9" spans="1:9">
      <c r="A9" s="10" t="s">
        <v>185</v>
      </c>
      <c r="B9" t="s">
        <v>130</v>
      </c>
      <c r="C9" t="s">
        <v>130</v>
      </c>
      <c r="E9">
        <v>1</v>
      </c>
      <c r="H9" t="s">
        <v>129</v>
      </c>
      <c r="I9">
        <v>3</v>
      </c>
    </row>
    <row r="10" spans="1:9">
      <c r="A10" s="10" t="s">
        <v>203</v>
      </c>
      <c r="B10" t="s">
        <v>266</v>
      </c>
      <c r="C10" t="s">
        <v>364</v>
      </c>
      <c r="D10" t="s">
        <v>365</v>
      </c>
      <c r="E10">
        <v>1</v>
      </c>
      <c r="F10">
        <v>1</v>
      </c>
      <c r="H10" t="s">
        <v>364</v>
      </c>
      <c r="I10">
        <v>1</v>
      </c>
    </row>
    <row r="11" spans="1:9">
      <c r="A11" s="10" t="s">
        <v>187</v>
      </c>
      <c r="B11" t="s">
        <v>130</v>
      </c>
      <c r="C11" t="s">
        <v>130</v>
      </c>
      <c r="E11">
        <v>1</v>
      </c>
    </row>
    <row r="12" spans="1:9">
      <c r="A12" s="10" t="s">
        <v>204</v>
      </c>
      <c r="B12" t="s">
        <v>129</v>
      </c>
      <c r="C12" t="s">
        <v>129</v>
      </c>
      <c r="E12">
        <v>1</v>
      </c>
      <c r="H12" t="s">
        <v>269</v>
      </c>
      <c r="I12">
        <v>1</v>
      </c>
    </row>
    <row r="13" spans="1:9">
      <c r="A13" s="10" t="s">
        <v>205</v>
      </c>
      <c r="B13" t="s">
        <v>97</v>
      </c>
      <c r="C13" t="s">
        <v>177</v>
      </c>
      <c r="D13" t="s">
        <v>362</v>
      </c>
      <c r="E13">
        <v>1</v>
      </c>
      <c r="F13">
        <v>1</v>
      </c>
      <c r="H13" t="s">
        <v>367</v>
      </c>
      <c r="I13">
        <v>1</v>
      </c>
    </row>
    <row r="14" spans="1:9">
      <c r="A14" s="10" t="s">
        <v>206</v>
      </c>
      <c r="B14" t="s">
        <v>184</v>
      </c>
      <c r="C14" t="s">
        <v>96</v>
      </c>
      <c r="D14" t="s">
        <v>358</v>
      </c>
      <c r="E14">
        <v>1</v>
      </c>
      <c r="F14">
        <v>1</v>
      </c>
      <c r="H14" t="s">
        <v>356</v>
      </c>
      <c r="I14">
        <v>1</v>
      </c>
    </row>
    <row r="15" spans="1:9">
      <c r="A15" s="10" t="s">
        <v>207</v>
      </c>
      <c r="B15" t="s">
        <v>155</v>
      </c>
      <c r="H15" t="s">
        <v>357</v>
      </c>
      <c r="I15">
        <v>2</v>
      </c>
    </row>
    <row r="16" spans="1:9">
      <c r="A16" s="10" t="s">
        <v>191</v>
      </c>
      <c r="B16" t="s">
        <v>155</v>
      </c>
      <c r="H16" t="s">
        <v>253</v>
      </c>
      <c r="I16">
        <v>1</v>
      </c>
    </row>
    <row r="17" spans="1:9">
      <c r="A17" s="10" t="s">
        <v>197</v>
      </c>
      <c r="B17" t="s">
        <v>160</v>
      </c>
      <c r="D17" t="s">
        <v>160</v>
      </c>
      <c r="F17">
        <v>1</v>
      </c>
      <c r="H17" t="s">
        <v>362</v>
      </c>
      <c r="I17">
        <v>2</v>
      </c>
    </row>
    <row r="18" spans="1:9">
      <c r="A18" s="10" t="s">
        <v>208</v>
      </c>
      <c r="B18" t="s">
        <v>94</v>
      </c>
      <c r="C18" t="s">
        <v>130</v>
      </c>
      <c r="D18" t="s">
        <v>360</v>
      </c>
      <c r="E18">
        <v>1</v>
      </c>
      <c r="F18">
        <v>1</v>
      </c>
      <c r="H18" t="s">
        <v>358</v>
      </c>
      <c r="I18">
        <v>4</v>
      </c>
    </row>
    <row r="19" spans="1:9">
      <c r="A19" s="10" t="s">
        <v>209</v>
      </c>
      <c r="B19" t="s">
        <v>177</v>
      </c>
      <c r="C19" t="s">
        <v>177</v>
      </c>
      <c r="E19">
        <v>1</v>
      </c>
      <c r="H19" t="s">
        <v>301</v>
      </c>
      <c r="I19">
        <v>1</v>
      </c>
    </row>
    <row r="20" spans="1:9">
      <c r="A20" s="10" t="s">
        <v>210</v>
      </c>
      <c r="B20" t="s">
        <v>177</v>
      </c>
      <c r="C20" t="s">
        <v>177</v>
      </c>
      <c r="E20">
        <v>1</v>
      </c>
      <c r="H20" t="s">
        <v>160</v>
      </c>
      <c r="I20">
        <v>1</v>
      </c>
    </row>
    <row r="21" spans="1:9">
      <c r="A21" s="10" t="s">
        <v>211</v>
      </c>
      <c r="B21" t="s">
        <v>130</v>
      </c>
      <c r="C21" t="s">
        <v>130</v>
      </c>
      <c r="E21">
        <v>1</v>
      </c>
      <c r="H21" t="s">
        <v>98</v>
      </c>
      <c r="I21">
        <v>3</v>
      </c>
    </row>
    <row r="22" spans="1:9">
      <c r="A22" s="10" t="s">
        <v>212</v>
      </c>
      <c r="B22" t="s">
        <v>269</v>
      </c>
      <c r="D22" t="s">
        <v>269</v>
      </c>
      <c r="F22">
        <v>1</v>
      </c>
      <c r="H22" t="s">
        <v>366</v>
      </c>
      <c r="I22">
        <v>1</v>
      </c>
    </row>
    <row r="23" spans="1:9">
      <c r="A23" s="10" t="s">
        <v>213</v>
      </c>
      <c r="B23" t="s">
        <v>267</v>
      </c>
      <c r="C23" t="s">
        <v>130</v>
      </c>
      <c r="D23" t="s">
        <v>366</v>
      </c>
      <c r="E23">
        <v>1</v>
      </c>
      <c r="F23">
        <v>1</v>
      </c>
      <c r="H23" t="s">
        <v>360</v>
      </c>
      <c r="I23">
        <v>4</v>
      </c>
    </row>
    <row r="24" spans="1:9">
      <c r="A24" s="10" t="s">
        <v>214</v>
      </c>
      <c r="B24" t="s">
        <v>129</v>
      </c>
      <c r="C24" t="s">
        <v>129</v>
      </c>
      <c r="E24">
        <v>1</v>
      </c>
      <c r="H24" t="s">
        <v>368</v>
      </c>
      <c r="I24">
        <v>1</v>
      </c>
    </row>
    <row r="25" spans="1:9">
      <c r="A25" s="10" t="s">
        <v>215</v>
      </c>
      <c r="B25" t="s">
        <v>155</v>
      </c>
      <c r="H25" t="s">
        <v>263</v>
      </c>
      <c r="I25">
        <v>1</v>
      </c>
    </row>
    <row r="26" spans="1:9">
      <c r="A26" s="10" t="s">
        <v>196</v>
      </c>
      <c r="B26" t="s">
        <v>272</v>
      </c>
      <c r="D26" t="s">
        <v>272</v>
      </c>
      <c r="F26">
        <v>1</v>
      </c>
      <c r="H26" t="s">
        <v>365</v>
      </c>
      <c r="I26">
        <v>1</v>
      </c>
    </row>
    <row r="27" spans="1:9">
      <c r="A27" s="10" t="s">
        <v>192</v>
      </c>
      <c r="B27" t="s">
        <v>155</v>
      </c>
      <c r="H27" t="s">
        <v>101</v>
      </c>
      <c r="I27">
        <v>1</v>
      </c>
    </row>
    <row r="28" spans="1:9">
      <c r="A28" s="10" t="s">
        <v>216</v>
      </c>
      <c r="B28" t="s">
        <v>155</v>
      </c>
      <c r="H28" t="s">
        <v>272</v>
      </c>
      <c r="I28">
        <v>2</v>
      </c>
    </row>
    <row r="29" spans="1:9">
      <c r="A29" s="10" t="s">
        <v>217</v>
      </c>
      <c r="B29" t="s">
        <v>253</v>
      </c>
      <c r="D29" t="s">
        <v>253</v>
      </c>
      <c r="F29">
        <v>1</v>
      </c>
      <c r="H29" t="s">
        <v>282</v>
      </c>
      <c r="I29">
        <v>1</v>
      </c>
    </row>
    <row r="30" spans="1:9">
      <c r="A30" s="10" t="s">
        <v>218</v>
      </c>
      <c r="B30" t="s">
        <v>155</v>
      </c>
      <c r="H30" t="s">
        <v>275</v>
      </c>
      <c r="I30">
        <v>2</v>
      </c>
    </row>
    <row r="31" spans="1:9">
      <c r="A31" s="10" t="s">
        <v>219</v>
      </c>
      <c r="B31" t="s">
        <v>94</v>
      </c>
      <c r="C31" t="s">
        <v>130</v>
      </c>
      <c r="D31" t="s">
        <v>360</v>
      </c>
      <c r="E31">
        <v>1</v>
      </c>
      <c r="F31">
        <v>1</v>
      </c>
      <c r="H31" t="s">
        <v>363</v>
      </c>
      <c r="I31">
        <v>2</v>
      </c>
    </row>
    <row r="32" spans="1:9">
      <c r="A32" s="10" t="s">
        <v>220</v>
      </c>
      <c r="B32" t="s">
        <v>95</v>
      </c>
      <c r="C32" t="s">
        <v>95</v>
      </c>
      <c r="E32">
        <v>1</v>
      </c>
    </row>
    <row r="33" spans="1:6">
      <c r="A33" s="10" t="s">
        <v>221</v>
      </c>
      <c r="B33" t="s">
        <v>98</v>
      </c>
      <c r="D33" t="s">
        <v>98</v>
      </c>
      <c r="F33">
        <v>1</v>
      </c>
    </row>
    <row r="34" spans="1:6">
      <c r="A34" s="10" t="s">
        <v>222</v>
      </c>
      <c r="B34" t="s">
        <v>275</v>
      </c>
      <c r="D34" t="s">
        <v>275</v>
      </c>
      <c r="F34">
        <v>1</v>
      </c>
    </row>
    <row r="35" spans="1:6">
      <c r="A35" s="10" t="s">
        <v>223</v>
      </c>
      <c r="B35" t="s">
        <v>265</v>
      </c>
      <c r="C35" t="s">
        <v>176</v>
      </c>
      <c r="D35" t="s">
        <v>363</v>
      </c>
      <c r="E35">
        <v>1</v>
      </c>
      <c r="F35">
        <v>1</v>
      </c>
    </row>
    <row r="36" spans="1:6">
      <c r="A36" s="10" t="s">
        <v>224</v>
      </c>
      <c r="B36" t="s">
        <v>277</v>
      </c>
      <c r="C36" t="s">
        <v>96</v>
      </c>
      <c r="D36" t="s">
        <v>367</v>
      </c>
      <c r="E36">
        <v>1</v>
      </c>
      <c r="F36">
        <v>1</v>
      </c>
    </row>
    <row r="37" spans="1:6">
      <c r="A37" s="10" t="s">
        <v>194</v>
      </c>
      <c r="B37" t="s">
        <v>177</v>
      </c>
      <c r="C37" t="s">
        <v>177</v>
      </c>
      <c r="E37">
        <v>1</v>
      </c>
    </row>
    <row r="38" spans="1:6">
      <c r="A38" s="10" t="s">
        <v>195</v>
      </c>
      <c r="B38" t="s">
        <v>155</v>
      </c>
    </row>
    <row r="39" spans="1:6">
      <c r="A39" s="10" t="s">
        <v>225</v>
      </c>
      <c r="B39" t="s">
        <v>94</v>
      </c>
      <c r="C39" t="s">
        <v>130</v>
      </c>
      <c r="D39" t="s">
        <v>360</v>
      </c>
      <c r="E39">
        <v>1</v>
      </c>
      <c r="F39">
        <v>1</v>
      </c>
    </row>
    <row r="40" spans="1:6">
      <c r="A40" s="10" t="s">
        <v>226</v>
      </c>
      <c r="B40" t="s">
        <v>98</v>
      </c>
      <c r="D40" t="s">
        <v>98</v>
      </c>
      <c r="F40">
        <v>1</v>
      </c>
    </row>
    <row r="41" spans="1:6">
      <c r="A41" s="10" t="s">
        <v>227</v>
      </c>
      <c r="B41" t="s">
        <v>184</v>
      </c>
      <c r="C41" t="s">
        <v>96</v>
      </c>
      <c r="D41" t="s">
        <v>358</v>
      </c>
      <c r="E41">
        <v>1</v>
      </c>
      <c r="F41">
        <v>1</v>
      </c>
    </row>
    <row r="42" spans="1:6">
      <c r="A42" s="10" t="s">
        <v>228</v>
      </c>
      <c r="B42" t="s">
        <v>184</v>
      </c>
      <c r="C42" t="s">
        <v>96</v>
      </c>
      <c r="D42" t="s">
        <v>358</v>
      </c>
      <c r="E42">
        <v>1</v>
      </c>
      <c r="F42">
        <v>1</v>
      </c>
    </row>
    <row r="43" spans="1:6">
      <c r="A43" s="10" t="s">
        <v>281</v>
      </c>
      <c r="B43" t="s">
        <v>282</v>
      </c>
      <c r="D43" t="s">
        <v>282</v>
      </c>
      <c r="F43">
        <v>1</v>
      </c>
    </row>
    <row r="44" spans="1:6">
      <c r="A44" s="10" t="s">
        <v>229</v>
      </c>
      <c r="B44" t="s">
        <v>155</v>
      </c>
    </row>
    <row r="45" spans="1:6">
      <c r="A45" s="10" t="s">
        <v>230</v>
      </c>
      <c r="B45" t="s">
        <v>272</v>
      </c>
      <c r="D45" t="s">
        <v>272</v>
      </c>
      <c r="F45">
        <v>1</v>
      </c>
    </row>
    <row r="46" spans="1:6">
      <c r="A46" s="10" t="s">
        <v>231</v>
      </c>
      <c r="B46" t="s">
        <v>99</v>
      </c>
      <c r="C46" t="s">
        <v>264</v>
      </c>
      <c r="D46" t="s">
        <v>357</v>
      </c>
      <c r="E46">
        <v>1</v>
      </c>
      <c r="F46">
        <v>1</v>
      </c>
    </row>
    <row r="47" spans="1:6">
      <c r="A47" s="10" t="s">
        <v>232</v>
      </c>
      <c r="B47" t="s">
        <v>95</v>
      </c>
      <c r="C47" t="s">
        <v>95</v>
      </c>
      <c r="F47">
        <v>1</v>
      </c>
    </row>
    <row r="48" spans="1:6">
      <c r="A48" s="10" t="s">
        <v>198</v>
      </c>
      <c r="B48" t="s">
        <v>99</v>
      </c>
      <c r="C48" t="s">
        <v>264</v>
      </c>
      <c r="D48" t="s">
        <v>357</v>
      </c>
      <c r="E48">
        <v>1</v>
      </c>
      <c r="F48">
        <v>1</v>
      </c>
    </row>
    <row r="49" spans="1:6">
      <c r="A49" s="10" t="s">
        <v>233</v>
      </c>
      <c r="B49" t="s">
        <v>155</v>
      </c>
    </row>
    <row r="50" spans="1:6">
      <c r="A50" s="10" t="s">
        <v>234</v>
      </c>
      <c r="B50" t="s">
        <v>129</v>
      </c>
      <c r="C50" t="s">
        <v>129</v>
      </c>
      <c r="E50">
        <v>1</v>
      </c>
    </row>
    <row r="51" spans="1:6">
      <c r="A51" s="10" t="s">
        <v>235</v>
      </c>
      <c r="B51" t="s">
        <v>301</v>
      </c>
      <c r="D51" t="s">
        <v>301</v>
      </c>
      <c r="F51">
        <v>1</v>
      </c>
    </row>
    <row r="52" spans="1:6">
      <c r="A52" s="10" t="s">
        <v>236</v>
      </c>
      <c r="B52" t="s">
        <v>97</v>
      </c>
      <c r="C52" t="s">
        <v>177</v>
      </c>
      <c r="D52" t="s">
        <v>362</v>
      </c>
      <c r="E52">
        <v>1</v>
      </c>
      <c r="F52">
        <v>1</v>
      </c>
    </row>
    <row r="53" spans="1:6">
      <c r="A53" s="10" t="s">
        <v>237</v>
      </c>
      <c r="B53" t="s">
        <v>275</v>
      </c>
      <c r="D53" t="s">
        <v>275</v>
      </c>
      <c r="F53">
        <v>1</v>
      </c>
    </row>
    <row r="54" spans="1:6">
      <c r="A54" s="10" t="s">
        <v>238</v>
      </c>
      <c r="B54" t="s">
        <v>283</v>
      </c>
      <c r="C54" t="s">
        <v>264</v>
      </c>
      <c r="D54" t="s">
        <v>368</v>
      </c>
      <c r="E54">
        <v>1</v>
      </c>
      <c r="F54">
        <v>1</v>
      </c>
    </row>
    <row r="55" spans="1:6">
      <c r="A55" s="10" t="s">
        <v>239</v>
      </c>
      <c r="B55" t="s">
        <v>155</v>
      </c>
    </row>
    <row r="56" spans="1:6">
      <c r="A56" s="10" t="s">
        <v>240</v>
      </c>
      <c r="B56" t="s">
        <v>130</v>
      </c>
      <c r="C56" t="s">
        <v>130</v>
      </c>
      <c r="E56">
        <v>1</v>
      </c>
    </row>
    <row r="57" spans="1:6">
      <c r="A57" s="10" t="s">
        <v>199</v>
      </c>
      <c r="B57" t="s">
        <v>98</v>
      </c>
      <c r="D57" t="s">
        <v>98</v>
      </c>
      <c r="F57">
        <v>1</v>
      </c>
    </row>
    <row r="58" spans="1:6">
      <c r="A58" s="10" t="s">
        <v>200</v>
      </c>
      <c r="B58" t="s">
        <v>101</v>
      </c>
      <c r="D58" t="s">
        <v>101</v>
      </c>
      <c r="F58">
        <v>1</v>
      </c>
    </row>
    <row r="59" spans="1:6">
      <c r="A59" s="10" t="s">
        <v>241</v>
      </c>
      <c r="B59" t="s">
        <v>177</v>
      </c>
      <c r="C59" t="s">
        <v>177</v>
      </c>
      <c r="E59">
        <v>1</v>
      </c>
    </row>
  </sheetData>
  <sortState ref="H12:H69">
    <sortCondition ref="H12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4"/>
  <sheetViews>
    <sheetView topLeftCell="A9" workbookViewId="0">
      <selection activeCell="B22" sqref="B22"/>
    </sheetView>
  </sheetViews>
  <sheetFormatPr baseColWidth="10" defaultColWidth="8.83203125" defaultRowHeight="14" x14ac:dyDescent="0"/>
  <cols>
    <col min="1" max="1" width="22.33203125" bestFit="1" customWidth="1"/>
    <col min="2" max="2" width="14" bestFit="1" customWidth="1"/>
    <col min="3" max="3" width="24" style="31" bestFit="1" customWidth="1"/>
  </cols>
  <sheetData>
    <row r="1" spans="1:3" s="18" customFormat="1">
      <c r="A1" s="18" t="s">
        <v>303</v>
      </c>
      <c r="B1" s="18" t="s">
        <v>312</v>
      </c>
      <c r="C1" s="30" t="s">
        <v>344</v>
      </c>
    </row>
    <row r="2" spans="1:3">
      <c r="A2" t="s">
        <v>27</v>
      </c>
      <c r="B2" t="s">
        <v>311</v>
      </c>
      <c r="C2" s="31">
        <v>0</v>
      </c>
    </row>
    <row r="3" spans="1:3">
      <c r="A3" t="s">
        <v>157</v>
      </c>
      <c r="B3" t="s">
        <v>311</v>
      </c>
      <c r="C3" s="31">
        <v>0</v>
      </c>
    </row>
    <row r="4" spans="1:3">
      <c r="A4" t="s">
        <v>19</v>
      </c>
      <c r="B4" t="s">
        <v>10</v>
      </c>
      <c r="C4" s="31">
        <v>0</v>
      </c>
    </row>
    <row r="5" spans="1:3">
      <c r="A5" t="s">
        <v>68</v>
      </c>
      <c r="B5" t="s">
        <v>7</v>
      </c>
      <c r="C5" s="31">
        <v>0</v>
      </c>
    </row>
    <row r="6" spans="1:3">
      <c r="A6" t="s">
        <v>63</v>
      </c>
      <c r="B6" t="s">
        <v>311</v>
      </c>
      <c r="C6" s="31">
        <v>5.3176257804404123</v>
      </c>
    </row>
    <row r="7" spans="1:3">
      <c r="A7" t="s">
        <v>23</v>
      </c>
      <c r="B7" t="s">
        <v>311</v>
      </c>
      <c r="C7" s="31">
        <v>21.149930688157212</v>
      </c>
    </row>
    <row r="8" spans="1:3">
      <c r="A8" t="s">
        <v>56</v>
      </c>
      <c r="B8" t="s">
        <v>10</v>
      </c>
      <c r="C8" s="31">
        <v>41.124748188237092</v>
      </c>
    </row>
    <row r="9" spans="1:3">
      <c r="A9" t="s">
        <v>13</v>
      </c>
      <c r="B9" t="s">
        <v>8</v>
      </c>
      <c r="C9" s="31">
        <v>56.668524922375539</v>
      </c>
    </row>
    <row r="10" spans="1:3">
      <c r="A10" t="s">
        <v>34</v>
      </c>
      <c r="B10" t="s">
        <v>9</v>
      </c>
      <c r="C10" s="31">
        <v>69.592581257275455</v>
      </c>
    </row>
    <row r="11" spans="1:3">
      <c r="A11" t="s">
        <v>35</v>
      </c>
      <c r="B11" t="s">
        <v>9</v>
      </c>
      <c r="C11" s="31">
        <v>86.043419202596169</v>
      </c>
    </row>
    <row r="12" spans="1:3">
      <c r="A12" t="s">
        <v>30</v>
      </c>
      <c r="B12" t="s">
        <v>309</v>
      </c>
      <c r="C12" s="31">
        <v>89.862453645823024</v>
      </c>
    </row>
    <row r="13" spans="1:3">
      <c r="A13" t="s">
        <v>60</v>
      </c>
      <c r="B13" t="s">
        <v>9</v>
      </c>
      <c r="C13" s="31">
        <v>113.32443617758561</v>
      </c>
    </row>
    <row r="14" spans="1:3">
      <c r="A14" t="s">
        <v>52</v>
      </c>
      <c r="B14" t="s">
        <v>7</v>
      </c>
      <c r="C14" s="31">
        <v>123.5790552258011</v>
      </c>
    </row>
    <row r="15" spans="1:3">
      <c r="A15" t="s">
        <v>37</v>
      </c>
      <c r="B15" t="s">
        <v>7</v>
      </c>
      <c r="C15" s="31">
        <v>129.36018958439882</v>
      </c>
    </row>
    <row r="16" spans="1:3">
      <c r="A16" t="s">
        <v>62</v>
      </c>
      <c r="B16" t="s">
        <v>309</v>
      </c>
      <c r="C16" s="31">
        <v>136.63249262486198</v>
      </c>
    </row>
    <row r="17" spans="1:3">
      <c r="A17" t="s">
        <v>47</v>
      </c>
      <c r="B17" t="s">
        <v>310</v>
      </c>
      <c r="C17" s="31">
        <v>136.63681099168278</v>
      </c>
    </row>
    <row r="18" spans="1:3">
      <c r="A18" t="s">
        <v>61</v>
      </c>
      <c r="B18" t="s">
        <v>310</v>
      </c>
      <c r="C18" s="31">
        <v>136.63681099168278</v>
      </c>
    </row>
    <row r="19" spans="1:3">
      <c r="A19" t="s">
        <v>157</v>
      </c>
      <c r="B19" t="s">
        <v>310</v>
      </c>
      <c r="C19" s="31">
        <v>136.63681099168278</v>
      </c>
    </row>
    <row r="20" spans="1:3">
      <c r="A20" t="s">
        <v>63</v>
      </c>
      <c r="B20" t="s">
        <v>310</v>
      </c>
      <c r="C20" s="31">
        <v>140.22608003784453</v>
      </c>
    </row>
    <row r="21" spans="1:3">
      <c r="A21" t="s">
        <v>71</v>
      </c>
      <c r="B21" t="s">
        <v>5</v>
      </c>
      <c r="C21" s="31">
        <v>163.93539520260617</v>
      </c>
    </row>
    <row r="22" spans="1:3">
      <c r="A22" t="s">
        <v>67</v>
      </c>
      <c r="B22" t="s">
        <v>6</v>
      </c>
      <c r="C22" s="31">
        <v>168.86413554876395</v>
      </c>
    </row>
    <row r="23" spans="1:3">
      <c r="A23" t="s">
        <v>60</v>
      </c>
      <c r="B23" t="s">
        <v>10</v>
      </c>
      <c r="C23" s="31">
        <v>199.35219571174531</v>
      </c>
    </row>
    <row r="24" spans="1:3">
      <c r="A24" t="s">
        <v>45</v>
      </c>
      <c r="B24" t="s">
        <v>6</v>
      </c>
      <c r="C24" s="31">
        <v>234.36106086251999</v>
      </c>
    </row>
    <row r="25" spans="1:3">
      <c r="A25" t="s">
        <v>167</v>
      </c>
      <c r="B25" t="s">
        <v>6</v>
      </c>
      <c r="C25" s="31">
        <v>234.36106086252025</v>
      </c>
    </row>
    <row r="26" spans="1:3">
      <c r="A26" t="s">
        <v>27</v>
      </c>
      <c r="B26" t="s">
        <v>6</v>
      </c>
      <c r="C26" s="31">
        <v>234.36106086252025</v>
      </c>
    </row>
    <row r="27" spans="1:3">
      <c r="A27" t="s">
        <v>44</v>
      </c>
      <c r="B27" t="s">
        <v>5</v>
      </c>
      <c r="C27" s="31">
        <v>318.3125435360144</v>
      </c>
    </row>
    <row r="28" spans="1:3">
      <c r="A28" t="s">
        <v>54</v>
      </c>
      <c r="B28" t="s">
        <v>5</v>
      </c>
      <c r="C28" s="31">
        <v>329.62454423349982</v>
      </c>
    </row>
    <row r="29" spans="1:3">
      <c r="A29" t="s">
        <v>13</v>
      </c>
      <c r="B29" t="s">
        <v>4</v>
      </c>
      <c r="C29" s="31">
        <v>339.85616771766996</v>
      </c>
    </row>
    <row r="30" spans="1:3">
      <c r="A30" t="s">
        <v>30</v>
      </c>
      <c r="B30" t="s">
        <v>9</v>
      </c>
      <c r="C30" s="31">
        <v>354.37319073189559</v>
      </c>
    </row>
    <row r="31" spans="1:3">
      <c r="A31" t="s">
        <v>35</v>
      </c>
      <c r="B31" t="s">
        <v>5</v>
      </c>
      <c r="C31" s="31">
        <v>358.00886982929524</v>
      </c>
    </row>
    <row r="32" spans="1:3">
      <c r="A32" t="s">
        <v>19</v>
      </c>
      <c r="B32" t="s">
        <v>309</v>
      </c>
      <c r="C32" s="31">
        <v>362.66674262646222</v>
      </c>
    </row>
    <row r="33" spans="1:3">
      <c r="A33" t="s">
        <v>58</v>
      </c>
      <c r="B33" t="s">
        <v>5</v>
      </c>
      <c r="C33" s="31">
        <v>393.62269201936448</v>
      </c>
    </row>
    <row r="34" spans="1:3">
      <c r="A34" t="s">
        <v>56</v>
      </c>
      <c r="B34" t="s">
        <v>309</v>
      </c>
      <c r="C34" s="31">
        <v>398.56212172331027</v>
      </c>
    </row>
    <row r="35" spans="1:3">
      <c r="A35" t="s">
        <v>51</v>
      </c>
      <c r="B35" t="s">
        <v>4</v>
      </c>
      <c r="C35" s="31">
        <v>400.9467772049905</v>
      </c>
    </row>
    <row r="36" spans="1:3">
      <c r="A36" t="s">
        <v>44</v>
      </c>
      <c r="B36" t="s">
        <v>4</v>
      </c>
      <c r="C36" s="31">
        <v>400.9467772049905</v>
      </c>
    </row>
    <row r="37" spans="1:3">
      <c r="A37" t="s">
        <v>63</v>
      </c>
      <c r="B37" t="s">
        <v>7</v>
      </c>
      <c r="C37" s="31">
        <v>406.93448420130545</v>
      </c>
    </row>
    <row r="38" spans="1:3">
      <c r="A38" t="s">
        <v>29</v>
      </c>
      <c r="B38" t="s">
        <v>311</v>
      </c>
      <c r="C38" s="31">
        <v>426.42621130944616</v>
      </c>
    </row>
    <row r="39" spans="1:3">
      <c r="A39" t="s">
        <v>41</v>
      </c>
      <c r="B39" t="s">
        <v>3</v>
      </c>
      <c r="C39" s="31">
        <v>463.83433050375254</v>
      </c>
    </row>
    <row r="40" spans="1:3">
      <c r="A40" t="s">
        <v>23</v>
      </c>
      <c r="B40" t="s">
        <v>3</v>
      </c>
      <c r="C40" s="31">
        <v>465.97918056895463</v>
      </c>
    </row>
    <row r="41" spans="1:3">
      <c r="A41" t="s">
        <v>70</v>
      </c>
      <c r="B41" t="s">
        <v>3</v>
      </c>
      <c r="C41" s="31">
        <v>466.63181442503753</v>
      </c>
    </row>
    <row r="42" spans="1:3">
      <c r="A42" t="s">
        <v>61</v>
      </c>
      <c r="B42" t="s">
        <v>3</v>
      </c>
      <c r="C42" s="31">
        <v>466.63181442503753</v>
      </c>
    </row>
    <row r="43" spans="1:3">
      <c r="A43" t="s">
        <v>27</v>
      </c>
      <c r="B43" t="s">
        <v>3</v>
      </c>
      <c r="C43" s="31">
        <v>466.63181442503753</v>
      </c>
    </row>
    <row r="44" spans="1:3">
      <c r="A44" t="s">
        <v>30</v>
      </c>
      <c r="B44" t="s">
        <v>8</v>
      </c>
      <c r="C44" s="31">
        <v>469.88842900313387</v>
      </c>
    </row>
    <row r="45" spans="1:3">
      <c r="A45" t="s">
        <v>71</v>
      </c>
      <c r="B45" t="s">
        <v>8</v>
      </c>
      <c r="C45" s="31">
        <v>474.58606643628917</v>
      </c>
    </row>
    <row r="46" spans="1:3">
      <c r="A46" t="s">
        <v>51</v>
      </c>
      <c r="B46" t="s">
        <v>3</v>
      </c>
      <c r="C46" s="31">
        <v>498.29777869175814</v>
      </c>
    </row>
    <row r="47" spans="1:3">
      <c r="A47" t="s">
        <v>52</v>
      </c>
      <c r="B47" t="s">
        <v>310</v>
      </c>
      <c r="C47" s="31">
        <v>514.57482165426734</v>
      </c>
    </row>
    <row r="48" spans="1:3">
      <c r="A48" t="s">
        <v>40</v>
      </c>
      <c r="B48" t="s">
        <v>310</v>
      </c>
      <c r="C48" s="31">
        <v>525.61111727700825</v>
      </c>
    </row>
    <row r="49" spans="1:3">
      <c r="A49" t="s">
        <v>17</v>
      </c>
      <c r="B49" t="s">
        <v>8</v>
      </c>
      <c r="C49" s="31">
        <v>535.60421709958916</v>
      </c>
    </row>
    <row r="50" spans="1:3">
      <c r="A50" t="s">
        <v>13</v>
      </c>
      <c r="B50" t="s">
        <v>5</v>
      </c>
      <c r="C50" s="31">
        <v>553.34344313990994</v>
      </c>
    </row>
    <row r="51" spans="1:3">
      <c r="A51" t="s">
        <v>54</v>
      </c>
      <c r="B51" t="s">
        <v>7</v>
      </c>
      <c r="C51" s="31">
        <v>593.58134067838319</v>
      </c>
    </row>
    <row r="52" spans="1:3">
      <c r="A52" t="s">
        <v>41</v>
      </c>
      <c r="B52" t="s">
        <v>10</v>
      </c>
      <c r="C52" s="31">
        <v>607.47651024470258</v>
      </c>
    </row>
    <row r="53" spans="1:3">
      <c r="A53" t="s">
        <v>50</v>
      </c>
      <c r="B53" t="s">
        <v>311</v>
      </c>
      <c r="C53" s="31">
        <v>635.2953623693744</v>
      </c>
    </row>
    <row r="54" spans="1:3">
      <c r="A54" t="s">
        <v>50</v>
      </c>
      <c r="B54" t="s">
        <v>310</v>
      </c>
      <c r="C54" s="31">
        <v>636.02558209912797</v>
      </c>
    </row>
    <row r="55" spans="1:3">
      <c r="A55" t="s">
        <v>163</v>
      </c>
      <c r="B55" t="s">
        <v>6</v>
      </c>
      <c r="C55" s="31">
        <v>650.58289895115774</v>
      </c>
    </row>
    <row r="56" spans="1:3">
      <c r="A56" t="s">
        <v>31</v>
      </c>
      <c r="B56" t="s">
        <v>311</v>
      </c>
      <c r="C56" s="31">
        <v>666.6429748268614</v>
      </c>
    </row>
    <row r="57" spans="1:3">
      <c r="A57" t="s">
        <v>48</v>
      </c>
      <c r="B57" t="s">
        <v>309</v>
      </c>
      <c r="C57" s="31">
        <v>708.12296554126794</v>
      </c>
    </row>
    <row r="58" spans="1:3">
      <c r="A58" t="s">
        <v>34</v>
      </c>
      <c r="B58" t="s">
        <v>8</v>
      </c>
      <c r="C58" s="31">
        <v>745.90729840989036</v>
      </c>
    </row>
    <row r="59" spans="1:3">
      <c r="A59" t="s">
        <v>31</v>
      </c>
      <c r="B59" t="s">
        <v>310</v>
      </c>
      <c r="C59" s="31">
        <v>772.96274884624279</v>
      </c>
    </row>
    <row r="60" spans="1:3">
      <c r="A60" t="s">
        <v>16</v>
      </c>
      <c r="B60" t="s">
        <v>3</v>
      </c>
      <c r="C60" s="31">
        <v>787.40559158857559</v>
      </c>
    </row>
    <row r="61" spans="1:3">
      <c r="A61" t="s">
        <v>64</v>
      </c>
      <c r="B61" t="s">
        <v>310</v>
      </c>
      <c r="C61" s="31">
        <v>804.97334100221917</v>
      </c>
    </row>
    <row r="62" spans="1:3">
      <c r="A62" t="s">
        <v>22</v>
      </c>
      <c r="B62" t="s">
        <v>3</v>
      </c>
      <c r="C62" s="31">
        <v>807.22635273030539</v>
      </c>
    </row>
    <row r="63" spans="1:3">
      <c r="A63" t="s">
        <v>32</v>
      </c>
      <c r="B63" t="s">
        <v>310</v>
      </c>
      <c r="C63" s="31">
        <v>808.23280153062433</v>
      </c>
    </row>
    <row r="64" spans="1:3">
      <c r="A64" t="s">
        <v>22</v>
      </c>
      <c r="B64" t="s">
        <v>310</v>
      </c>
      <c r="C64" s="31">
        <v>817.80468046390763</v>
      </c>
    </row>
    <row r="65" spans="1:3">
      <c r="A65" t="s">
        <v>60</v>
      </c>
      <c r="B65" t="s">
        <v>3</v>
      </c>
      <c r="C65" s="31">
        <v>824.26518867957191</v>
      </c>
    </row>
    <row r="66" spans="1:3">
      <c r="A66" t="s">
        <v>34</v>
      </c>
      <c r="B66" t="s">
        <v>4</v>
      </c>
      <c r="C66" s="31">
        <v>835.61013921185736</v>
      </c>
    </row>
    <row r="67" spans="1:3">
      <c r="A67" t="s">
        <v>16</v>
      </c>
      <c r="B67" t="s">
        <v>310</v>
      </c>
      <c r="C67" s="31">
        <v>845.28516946906802</v>
      </c>
    </row>
    <row r="68" spans="1:3">
      <c r="A68" t="s">
        <v>48</v>
      </c>
      <c r="B68" t="s">
        <v>9</v>
      </c>
      <c r="C68" s="31">
        <v>850.66038604951927</v>
      </c>
    </row>
    <row r="69" spans="1:3">
      <c r="A69" t="s">
        <v>37</v>
      </c>
      <c r="B69" t="s">
        <v>4</v>
      </c>
      <c r="C69" s="31">
        <v>855.65053419855815</v>
      </c>
    </row>
    <row r="70" spans="1:3">
      <c r="A70" t="s">
        <v>52</v>
      </c>
      <c r="B70" t="s">
        <v>4</v>
      </c>
      <c r="C70" s="31">
        <v>864.80304672276111</v>
      </c>
    </row>
    <row r="71" spans="1:3">
      <c r="A71" t="s">
        <v>34</v>
      </c>
      <c r="B71" t="s">
        <v>3</v>
      </c>
      <c r="C71" s="31">
        <v>871.90577448197416</v>
      </c>
    </row>
    <row r="72" spans="1:3">
      <c r="A72" t="s">
        <v>35</v>
      </c>
      <c r="B72" t="s">
        <v>8</v>
      </c>
      <c r="C72" s="31">
        <v>900.06481050913271</v>
      </c>
    </row>
    <row r="73" spans="1:3">
      <c r="A73" t="s">
        <v>27</v>
      </c>
      <c r="B73" t="s">
        <v>8</v>
      </c>
      <c r="C73" s="31">
        <v>908.34098924583213</v>
      </c>
    </row>
    <row r="74" spans="1:3">
      <c r="A74" t="s">
        <v>63</v>
      </c>
      <c r="B74" t="s">
        <v>8</v>
      </c>
      <c r="C74" s="31">
        <v>909.8681956893389</v>
      </c>
    </row>
    <row r="75" spans="1:3">
      <c r="A75" t="s">
        <v>44</v>
      </c>
      <c r="B75" t="s">
        <v>310</v>
      </c>
      <c r="C75" s="31">
        <v>910.89153373707506</v>
      </c>
    </row>
    <row r="76" spans="1:3">
      <c r="A76" t="s">
        <v>17</v>
      </c>
      <c r="B76" t="s">
        <v>310</v>
      </c>
      <c r="C76" s="31">
        <v>930.43525840614029</v>
      </c>
    </row>
    <row r="77" spans="1:3">
      <c r="A77" t="s">
        <v>61</v>
      </c>
      <c r="B77" t="s">
        <v>5</v>
      </c>
      <c r="C77" s="31">
        <v>931.45874970591319</v>
      </c>
    </row>
    <row r="78" spans="1:3">
      <c r="A78" t="s">
        <v>47</v>
      </c>
      <c r="B78" t="s">
        <v>309</v>
      </c>
      <c r="C78" s="31">
        <v>934.75165430997731</v>
      </c>
    </row>
    <row r="79" spans="1:3">
      <c r="A79" t="s">
        <v>27</v>
      </c>
      <c r="B79" t="s">
        <v>309</v>
      </c>
      <c r="C79" s="31">
        <v>934.75165430997731</v>
      </c>
    </row>
    <row r="80" spans="1:3">
      <c r="A80" t="s">
        <v>56</v>
      </c>
      <c r="B80" t="s">
        <v>8</v>
      </c>
      <c r="C80" s="31">
        <v>935.92913106167873</v>
      </c>
    </row>
    <row r="81" spans="1:3">
      <c r="A81" t="s">
        <v>23</v>
      </c>
      <c r="B81" t="s">
        <v>5</v>
      </c>
      <c r="C81" s="31">
        <v>946.53440791930188</v>
      </c>
    </row>
    <row r="82" spans="1:3">
      <c r="A82" t="s">
        <v>23</v>
      </c>
      <c r="B82" t="s">
        <v>309</v>
      </c>
      <c r="C82" s="31">
        <v>949.72646104898308</v>
      </c>
    </row>
    <row r="83" spans="1:3">
      <c r="A83" t="s">
        <v>30</v>
      </c>
      <c r="B83" t="s">
        <v>311</v>
      </c>
      <c r="C83" s="31">
        <v>967.17672046494647</v>
      </c>
    </row>
    <row r="84" spans="1:3">
      <c r="A84" t="s">
        <v>35</v>
      </c>
      <c r="B84" t="s">
        <v>4</v>
      </c>
      <c r="C84" s="31">
        <v>976.96323084400444</v>
      </c>
    </row>
    <row r="85" spans="1:3">
      <c r="A85" t="s">
        <v>42</v>
      </c>
      <c r="B85" t="s">
        <v>311</v>
      </c>
      <c r="C85" s="31">
        <v>979.08696648096316</v>
      </c>
    </row>
    <row r="86" spans="1:3">
      <c r="A86" t="s">
        <v>30</v>
      </c>
      <c r="B86" t="s">
        <v>310</v>
      </c>
      <c r="C86" s="31">
        <v>983.11444467425179</v>
      </c>
    </row>
    <row r="87" spans="1:3">
      <c r="A87" t="s">
        <v>69</v>
      </c>
      <c r="B87" t="s">
        <v>310</v>
      </c>
      <c r="C87" s="31">
        <v>992.72335395976495</v>
      </c>
    </row>
    <row r="88" spans="1:3">
      <c r="A88" t="s">
        <v>31</v>
      </c>
      <c r="B88" t="s">
        <v>7</v>
      </c>
      <c r="C88" s="31">
        <v>1004.3430168071806</v>
      </c>
    </row>
    <row r="89" spans="1:3">
      <c r="A89" t="s">
        <v>62</v>
      </c>
      <c r="B89" t="s">
        <v>6</v>
      </c>
      <c r="C89" s="31">
        <v>1011.6079996752627</v>
      </c>
    </row>
    <row r="90" spans="1:3">
      <c r="A90" t="s">
        <v>69</v>
      </c>
      <c r="B90" t="s">
        <v>311</v>
      </c>
      <c r="C90" s="31">
        <v>1016.4563648439521</v>
      </c>
    </row>
    <row r="91" spans="1:3">
      <c r="A91" t="s">
        <v>58</v>
      </c>
      <c r="B91" t="s">
        <v>4</v>
      </c>
      <c r="C91" s="31">
        <v>1017.0867310469993</v>
      </c>
    </row>
    <row r="92" spans="1:3">
      <c r="A92" t="s">
        <v>22</v>
      </c>
      <c r="B92" t="s">
        <v>7</v>
      </c>
      <c r="C92" s="31">
        <v>1035.4163390191759</v>
      </c>
    </row>
    <row r="93" spans="1:3">
      <c r="A93" t="s">
        <v>16</v>
      </c>
      <c r="B93" t="s">
        <v>7</v>
      </c>
      <c r="C93" s="31">
        <v>1037.5765559141998</v>
      </c>
    </row>
    <row r="94" spans="1:3">
      <c r="A94" t="s">
        <v>46</v>
      </c>
      <c r="B94" t="s">
        <v>7</v>
      </c>
      <c r="C94" s="31">
        <v>1037.5765559141998</v>
      </c>
    </row>
    <row r="95" spans="1:3">
      <c r="A95" t="s">
        <v>47</v>
      </c>
      <c r="B95" t="s">
        <v>9</v>
      </c>
      <c r="C95" s="31">
        <v>1053.205066164124</v>
      </c>
    </row>
    <row r="96" spans="1:3">
      <c r="A96" t="s">
        <v>27</v>
      </c>
      <c r="B96" t="s">
        <v>9</v>
      </c>
      <c r="C96" s="31">
        <v>1053.205066164124</v>
      </c>
    </row>
    <row r="97" spans="1:3">
      <c r="A97" t="s">
        <v>26</v>
      </c>
      <c r="B97" t="s">
        <v>6</v>
      </c>
      <c r="C97" s="31">
        <v>1069.6705426683211</v>
      </c>
    </row>
    <row r="98" spans="1:3">
      <c r="A98" t="s">
        <v>15</v>
      </c>
      <c r="B98" t="s">
        <v>6</v>
      </c>
      <c r="C98" s="31">
        <v>1069.6705426683211</v>
      </c>
    </row>
    <row r="99" spans="1:3">
      <c r="A99" t="s">
        <v>55</v>
      </c>
      <c r="B99" t="s">
        <v>310</v>
      </c>
      <c r="C99" s="31">
        <v>1078.2627849323439</v>
      </c>
    </row>
    <row r="100" spans="1:3">
      <c r="A100" t="s">
        <v>42</v>
      </c>
      <c r="B100" t="s">
        <v>310</v>
      </c>
      <c r="C100" s="31">
        <v>1102.8844429672604</v>
      </c>
    </row>
    <row r="101" spans="1:3">
      <c r="A101" t="s">
        <v>27</v>
      </c>
      <c r="B101" t="s">
        <v>10</v>
      </c>
      <c r="C101" s="31">
        <v>1114.931674867622</v>
      </c>
    </row>
    <row r="102" spans="1:3">
      <c r="A102" t="s">
        <v>55</v>
      </c>
      <c r="B102" t="s">
        <v>4</v>
      </c>
      <c r="C102" s="31">
        <v>1116.5815461651023</v>
      </c>
    </row>
    <row r="103" spans="1:3">
      <c r="A103" t="s">
        <v>55</v>
      </c>
      <c r="B103" t="s">
        <v>311</v>
      </c>
      <c r="C103" s="31">
        <v>1135.0339410668532</v>
      </c>
    </row>
    <row r="104" spans="1:3">
      <c r="A104" t="s">
        <v>16</v>
      </c>
      <c r="B104" t="s">
        <v>8</v>
      </c>
      <c r="C104" s="31">
        <v>1187.9724138143768</v>
      </c>
    </row>
    <row r="105" spans="1:3">
      <c r="A105" t="s">
        <v>61</v>
      </c>
      <c r="B105" t="s">
        <v>4</v>
      </c>
      <c r="C105" s="31">
        <v>1192.2458041492866</v>
      </c>
    </row>
    <row r="106" spans="1:3">
      <c r="A106" t="s">
        <v>27</v>
      </c>
      <c r="B106" t="s">
        <v>4</v>
      </c>
      <c r="C106" s="31">
        <v>1192.2458041492866</v>
      </c>
    </row>
    <row r="107" spans="1:3">
      <c r="A107" t="s">
        <v>63</v>
      </c>
      <c r="B107" t="s">
        <v>4</v>
      </c>
      <c r="C107" s="31">
        <v>1193.9020397276088</v>
      </c>
    </row>
    <row r="108" spans="1:3">
      <c r="A108" t="s">
        <v>23</v>
      </c>
      <c r="B108" t="s">
        <v>4</v>
      </c>
      <c r="C108" s="31">
        <v>1196.8037692319697</v>
      </c>
    </row>
    <row r="109" spans="1:3">
      <c r="A109" t="s">
        <v>26</v>
      </c>
      <c r="B109" t="s">
        <v>3</v>
      </c>
      <c r="C109" s="31">
        <v>1205.5919718297084</v>
      </c>
    </row>
    <row r="110" spans="1:3">
      <c r="A110" t="s">
        <v>15</v>
      </c>
      <c r="B110" t="s">
        <v>3</v>
      </c>
      <c r="C110" s="31">
        <v>1205.5919718297084</v>
      </c>
    </row>
    <row r="111" spans="1:3">
      <c r="A111" t="s">
        <v>64</v>
      </c>
      <c r="B111" t="s">
        <v>8</v>
      </c>
      <c r="C111" s="31">
        <v>1217.9747535180279</v>
      </c>
    </row>
    <row r="112" spans="1:3">
      <c r="A112" t="s">
        <v>31</v>
      </c>
      <c r="B112" t="s">
        <v>8</v>
      </c>
      <c r="C112" s="31">
        <v>1218.4373099168663</v>
      </c>
    </row>
    <row r="113" spans="1:3">
      <c r="A113" t="s">
        <v>22</v>
      </c>
      <c r="B113" t="s">
        <v>8</v>
      </c>
      <c r="C113" s="31">
        <v>1222.2209391089762</v>
      </c>
    </row>
    <row r="114" spans="1:3">
      <c r="A114" t="s">
        <v>32</v>
      </c>
      <c r="B114" t="s">
        <v>8</v>
      </c>
      <c r="C114" s="31">
        <v>1229.001591614483</v>
      </c>
    </row>
    <row r="115" spans="1:3">
      <c r="A115" t="s">
        <v>24</v>
      </c>
      <c r="B115" t="s">
        <v>8</v>
      </c>
      <c r="C115" s="31">
        <v>1229.001591614483</v>
      </c>
    </row>
    <row r="116" spans="1:3">
      <c r="A116" t="s">
        <v>38</v>
      </c>
      <c r="B116" t="s">
        <v>310</v>
      </c>
      <c r="C116" s="31">
        <v>1290.236944937895</v>
      </c>
    </row>
    <row r="117" spans="1:3">
      <c r="A117" t="s">
        <v>28</v>
      </c>
      <c r="B117" t="s">
        <v>310</v>
      </c>
      <c r="C117" s="31">
        <v>1290.236944937895</v>
      </c>
    </row>
    <row r="118" spans="1:3">
      <c r="A118" t="s">
        <v>67</v>
      </c>
      <c r="B118" t="s">
        <v>10</v>
      </c>
      <c r="C118" s="31">
        <v>1308.4811277148469</v>
      </c>
    </row>
    <row r="119" spans="1:3">
      <c r="A119" t="s">
        <v>36</v>
      </c>
      <c r="B119" t="s">
        <v>6</v>
      </c>
      <c r="C119" s="31">
        <v>1407.4240993917083</v>
      </c>
    </row>
    <row r="120" spans="1:3">
      <c r="A120" t="s">
        <v>59</v>
      </c>
      <c r="B120" t="s">
        <v>6</v>
      </c>
      <c r="C120" s="31">
        <v>1430.7758262884759</v>
      </c>
    </row>
    <row r="121" spans="1:3">
      <c r="A121" t="s">
        <v>16</v>
      </c>
      <c r="B121" t="s">
        <v>4</v>
      </c>
      <c r="C121" s="31">
        <v>1437.4090061231727</v>
      </c>
    </row>
    <row r="122" spans="1:3">
      <c r="A122" t="s">
        <v>22</v>
      </c>
      <c r="B122" t="s">
        <v>4</v>
      </c>
      <c r="C122" s="31">
        <v>1477.3726943881761</v>
      </c>
    </row>
    <row r="123" spans="1:3">
      <c r="A123" t="s">
        <v>31</v>
      </c>
      <c r="B123" t="s">
        <v>5</v>
      </c>
      <c r="C123" s="31">
        <v>1479.2814742329244</v>
      </c>
    </row>
    <row r="124" spans="1:3">
      <c r="A124" t="s">
        <v>31</v>
      </c>
      <c r="B124" t="s">
        <v>309</v>
      </c>
      <c r="C124" s="31">
        <v>1480.3536224967704</v>
      </c>
    </row>
    <row r="125" spans="1:3">
      <c r="A125" t="s">
        <v>42</v>
      </c>
      <c r="B125" t="s">
        <v>4</v>
      </c>
      <c r="C125" s="31">
        <v>1483.4349022162435</v>
      </c>
    </row>
    <row r="126" spans="1:3">
      <c r="A126" t="s">
        <v>39</v>
      </c>
      <c r="B126" t="s">
        <v>4</v>
      </c>
      <c r="C126" s="31">
        <v>1485.7195259302493</v>
      </c>
    </row>
    <row r="127" spans="1:3">
      <c r="A127" t="s">
        <v>24</v>
      </c>
      <c r="B127" t="s">
        <v>4</v>
      </c>
      <c r="C127" s="31">
        <v>1485.7195259302493</v>
      </c>
    </row>
    <row r="128" spans="1:3">
      <c r="A128" t="s">
        <v>16</v>
      </c>
      <c r="B128" t="s">
        <v>309</v>
      </c>
      <c r="C128" s="31">
        <v>1489.3379171022618</v>
      </c>
    </row>
    <row r="129" spans="1:3">
      <c r="A129" t="s">
        <v>22</v>
      </c>
      <c r="B129" t="s">
        <v>5</v>
      </c>
      <c r="C129" s="31">
        <v>1501.1980931881424</v>
      </c>
    </row>
    <row r="130" spans="1:3">
      <c r="A130" t="s">
        <v>22</v>
      </c>
      <c r="B130" t="s">
        <v>309</v>
      </c>
      <c r="C130" s="31">
        <v>1502.0386466818284</v>
      </c>
    </row>
    <row r="131" spans="1:3">
      <c r="A131" t="s">
        <v>24</v>
      </c>
      <c r="B131" t="s">
        <v>309</v>
      </c>
      <c r="C131" s="31">
        <v>1502.6869154211624</v>
      </c>
    </row>
    <row r="132" spans="1:3">
      <c r="A132" t="s">
        <v>57</v>
      </c>
      <c r="B132" t="s">
        <v>6</v>
      </c>
      <c r="C132" s="31">
        <v>1547.037877940458</v>
      </c>
    </row>
    <row r="133" spans="1:3">
      <c r="A133" t="s">
        <v>14</v>
      </c>
      <c r="B133" t="s">
        <v>8</v>
      </c>
      <c r="C133" s="31">
        <v>1551.2805859492523</v>
      </c>
    </row>
    <row r="134" spans="1:3">
      <c r="A134" t="s">
        <v>26</v>
      </c>
      <c r="B134" t="s">
        <v>8</v>
      </c>
      <c r="C134" s="31">
        <v>1551.2805859492523</v>
      </c>
    </row>
    <row r="135" spans="1:3">
      <c r="A135" t="s">
        <v>38</v>
      </c>
      <c r="B135" t="s">
        <v>8</v>
      </c>
      <c r="C135" s="31">
        <v>1551.2805859492523</v>
      </c>
    </row>
    <row r="136" spans="1:3">
      <c r="A136" t="s">
        <v>15</v>
      </c>
      <c r="B136" t="s">
        <v>8</v>
      </c>
      <c r="C136" s="31">
        <v>1551.2805859492523</v>
      </c>
    </row>
    <row r="137" spans="1:3">
      <c r="A137" t="s">
        <v>28</v>
      </c>
      <c r="B137" t="s">
        <v>8</v>
      </c>
      <c r="C137" s="31">
        <v>1551.2805859492523</v>
      </c>
    </row>
    <row r="138" spans="1:3">
      <c r="A138" t="s">
        <v>43</v>
      </c>
      <c r="B138" t="s">
        <v>3</v>
      </c>
      <c r="C138" s="31">
        <v>1558.672925025435</v>
      </c>
    </row>
    <row r="139" spans="1:3">
      <c r="A139" t="s">
        <v>42</v>
      </c>
      <c r="B139" t="s">
        <v>309</v>
      </c>
      <c r="C139" s="31">
        <v>1644.7158387006778</v>
      </c>
    </row>
    <row r="140" spans="1:3">
      <c r="A140" t="s">
        <v>31</v>
      </c>
      <c r="B140" t="s">
        <v>9</v>
      </c>
      <c r="C140" s="31">
        <v>1661.4828250039534</v>
      </c>
    </row>
    <row r="141" spans="1:3">
      <c r="A141" t="s">
        <v>64</v>
      </c>
      <c r="B141" t="s">
        <v>9</v>
      </c>
      <c r="C141" s="31">
        <v>1679.7713733700732</v>
      </c>
    </row>
    <row r="142" spans="1:3">
      <c r="A142" t="s">
        <v>25</v>
      </c>
      <c r="B142" t="s">
        <v>3</v>
      </c>
      <c r="C142" s="31">
        <v>1683.3677274902564</v>
      </c>
    </row>
    <row r="143" spans="1:3">
      <c r="A143" t="s">
        <v>16</v>
      </c>
      <c r="B143" t="s">
        <v>9</v>
      </c>
      <c r="C143" s="31">
        <v>1685.4262070193604</v>
      </c>
    </row>
    <row r="144" spans="1:3">
      <c r="A144" t="s">
        <v>39</v>
      </c>
      <c r="B144" t="s">
        <v>9</v>
      </c>
      <c r="C144" s="31">
        <v>1687.6842751335178</v>
      </c>
    </row>
    <row r="145" spans="1:3">
      <c r="A145" t="s">
        <v>24</v>
      </c>
      <c r="B145" t="s">
        <v>9</v>
      </c>
      <c r="C145" s="31">
        <v>1687.6842751335178</v>
      </c>
    </row>
    <row r="146" spans="1:3">
      <c r="A146" t="s">
        <v>33</v>
      </c>
      <c r="B146" t="s">
        <v>3</v>
      </c>
      <c r="C146" s="31">
        <v>1719.280446908554</v>
      </c>
    </row>
    <row r="147" spans="1:3">
      <c r="A147" t="s">
        <v>18</v>
      </c>
      <c r="B147" t="s">
        <v>3</v>
      </c>
      <c r="C147" s="31">
        <v>1719.280446908554</v>
      </c>
    </row>
    <row r="148" spans="1:3">
      <c r="A148" t="s">
        <v>66</v>
      </c>
      <c r="B148" t="s">
        <v>3</v>
      </c>
      <c r="C148" s="31">
        <v>1741.4141600500825</v>
      </c>
    </row>
    <row r="149" spans="1:3">
      <c r="A149" t="s">
        <v>24</v>
      </c>
      <c r="B149" t="s">
        <v>10</v>
      </c>
      <c r="C149" s="31">
        <v>1760.6445798977029</v>
      </c>
    </row>
    <row r="150" spans="1:3">
      <c r="A150" t="s">
        <v>26</v>
      </c>
      <c r="B150" t="s">
        <v>4</v>
      </c>
      <c r="C150" s="31">
        <v>1767.8976265048716</v>
      </c>
    </row>
    <row r="151" spans="1:3">
      <c r="A151" t="s">
        <v>28</v>
      </c>
      <c r="B151" t="s">
        <v>4</v>
      </c>
      <c r="C151" s="31">
        <v>1767.8976265048716</v>
      </c>
    </row>
    <row r="152" spans="1:3">
      <c r="A152" t="s">
        <v>72</v>
      </c>
      <c r="B152" t="s">
        <v>7</v>
      </c>
      <c r="C152" s="31">
        <v>1860.9550763393659</v>
      </c>
    </row>
    <row r="153" spans="1:3">
      <c r="A153" t="s">
        <v>26</v>
      </c>
      <c r="B153" t="s">
        <v>309</v>
      </c>
      <c r="C153" s="31">
        <v>1914.1312352325581</v>
      </c>
    </row>
    <row r="154" spans="1:3">
      <c r="A154" t="s">
        <v>15</v>
      </c>
      <c r="B154" t="s">
        <v>309</v>
      </c>
      <c r="C154" s="31">
        <v>1914.1312352325581</v>
      </c>
    </row>
    <row r="155" spans="1:3">
      <c r="A155" t="s">
        <v>26</v>
      </c>
      <c r="B155" t="s">
        <v>5</v>
      </c>
      <c r="C155" s="31">
        <v>1914.2832224561303</v>
      </c>
    </row>
    <row r="156" spans="1:3">
      <c r="A156" t="s">
        <v>53</v>
      </c>
      <c r="B156" t="s">
        <v>4</v>
      </c>
      <c r="C156" s="31">
        <v>2181.524650566344</v>
      </c>
    </row>
    <row r="157" spans="1:3">
      <c r="A157" t="s">
        <v>14</v>
      </c>
      <c r="B157" t="s">
        <v>10</v>
      </c>
      <c r="C157" s="31">
        <v>2202.2050993807979</v>
      </c>
    </row>
    <row r="158" spans="1:3">
      <c r="A158" t="s">
        <v>26</v>
      </c>
      <c r="B158" t="s">
        <v>10</v>
      </c>
      <c r="C158" s="31">
        <v>2202.2050993807979</v>
      </c>
    </row>
    <row r="159" spans="1:3">
      <c r="A159" t="s">
        <v>53</v>
      </c>
      <c r="B159" t="s">
        <v>5</v>
      </c>
      <c r="C159" s="31">
        <v>2256.0148787104004</v>
      </c>
    </row>
    <row r="160" spans="1:3">
      <c r="A160" t="s">
        <v>72</v>
      </c>
      <c r="B160" t="s">
        <v>4</v>
      </c>
      <c r="C160" s="31">
        <v>2298.8733715203575</v>
      </c>
    </row>
    <row r="161" spans="1:3">
      <c r="A161" t="s">
        <v>72</v>
      </c>
      <c r="B161" t="s">
        <v>309</v>
      </c>
      <c r="C161" s="31">
        <v>2349.350700333744</v>
      </c>
    </row>
    <row r="162" spans="1:3">
      <c r="A162" t="s">
        <v>18</v>
      </c>
      <c r="B162" t="s">
        <v>309</v>
      </c>
      <c r="C162" s="31">
        <v>2349.7556966089305</v>
      </c>
    </row>
    <row r="163" spans="1:3">
      <c r="A163" t="s">
        <v>66</v>
      </c>
      <c r="B163" t="s">
        <v>4</v>
      </c>
      <c r="C163" s="31">
        <v>2370.0795967465356</v>
      </c>
    </row>
    <row r="164" spans="1:3">
      <c r="A164" t="s">
        <v>25</v>
      </c>
      <c r="B164" t="s">
        <v>309</v>
      </c>
      <c r="C164" s="31">
        <v>2374.5858029768019</v>
      </c>
    </row>
    <row r="165" spans="1:3">
      <c r="A165" t="s">
        <v>33</v>
      </c>
      <c r="B165" t="s">
        <v>9</v>
      </c>
      <c r="C165" s="31">
        <v>2473.5109325901722</v>
      </c>
    </row>
    <row r="166" spans="1:3">
      <c r="A166" t="s">
        <v>65</v>
      </c>
      <c r="B166" t="s">
        <v>10</v>
      </c>
      <c r="C166" s="31">
        <v>2485.9778073592011</v>
      </c>
    </row>
    <row r="167" spans="1:3">
      <c r="A167" t="s">
        <v>49</v>
      </c>
      <c r="B167" t="s">
        <v>10</v>
      </c>
      <c r="C167" s="31">
        <v>2575.067799454589</v>
      </c>
    </row>
    <row r="168" spans="1:3">
      <c r="C168"/>
    </row>
    <row r="169" spans="1:3">
      <c r="B169" s="20" t="s">
        <v>345</v>
      </c>
      <c r="C169" s="33">
        <f>MEDIAN(C2:C167)</f>
        <v>978.02509866248374</v>
      </c>
    </row>
    <row r="170" spans="1:3">
      <c r="B170" s="20" t="s">
        <v>346</v>
      </c>
      <c r="C170" s="33">
        <f>AVERAGE(C2:C167)</f>
        <v>1008.5522941229614</v>
      </c>
    </row>
    <row r="171" spans="1:3">
      <c r="B171" s="20" t="s">
        <v>347</v>
      </c>
      <c r="C171">
        <f>MODE(C2:C167)</f>
        <v>1551.2805859492523</v>
      </c>
    </row>
    <row r="172" spans="1:3">
      <c r="B172" s="20" t="s">
        <v>348</v>
      </c>
      <c r="C172" s="33">
        <f>MAX(C2:C167)</f>
        <v>2575.067799454589</v>
      </c>
    </row>
    <row r="173" spans="1:3">
      <c r="B173" s="20" t="s">
        <v>349</v>
      </c>
      <c r="C173" s="33">
        <f>MIN(C2:C167)</f>
        <v>0</v>
      </c>
    </row>
    <row r="174" spans="1:3">
      <c r="B174" s="20"/>
      <c r="C174"/>
    </row>
    <row r="175" spans="1:3">
      <c r="C175"/>
    </row>
    <row r="176" spans="1:3">
      <c r="C176"/>
    </row>
    <row r="177" spans="3:3">
      <c r="C177"/>
    </row>
    <row r="178" spans="3:3">
      <c r="C178"/>
    </row>
    <row r="179" spans="3:3">
      <c r="C179"/>
    </row>
    <row r="180" spans="3:3">
      <c r="C180"/>
    </row>
    <row r="181" spans="3:3">
      <c r="C181"/>
    </row>
    <row r="182" spans="3:3">
      <c r="C182"/>
    </row>
    <row r="183" spans="3:3">
      <c r="C183"/>
    </row>
    <row r="184" spans="3:3">
      <c r="C184"/>
    </row>
    <row r="185" spans="3:3">
      <c r="C185"/>
    </row>
    <row r="186" spans="3:3">
      <c r="C186"/>
    </row>
    <row r="187" spans="3:3">
      <c r="C187"/>
    </row>
    <row r="188" spans="3:3">
      <c r="C188"/>
    </row>
    <row r="189" spans="3:3">
      <c r="C189"/>
    </row>
    <row r="190" spans="3:3">
      <c r="C190"/>
    </row>
    <row r="191" spans="3:3">
      <c r="C191"/>
    </row>
    <row r="192" spans="3:3">
      <c r="C192"/>
    </row>
    <row r="193" spans="3:3">
      <c r="C193"/>
    </row>
    <row r="194" spans="3:3">
      <c r="C194"/>
    </row>
    <row r="195" spans="3:3">
      <c r="C195"/>
    </row>
    <row r="196" spans="3:3">
      <c r="C196"/>
    </row>
    <row r="197" spans="3:3">
      <c r="C197"/>
    </row>
    <row r="198" spans="3:3">
      <c r="C198"/>
    </row>
    <row r="199" spans="3:3">
      <c r="C199"/>
    </row>
    <row r="200" spans="3:3">
      <c r="C200"/>
    </row>
    <row r="201" spans="3:3">
      <c r="C201"/>
    </row>
    <row r="202" spans="3:3">
      <c r="C202"/>
    </row>
    <row r="203" spans="3:3">
      <c r="C203"/>
    </row>
    <row r="204" spans="3:3">
      <c r="C204"/>
    </row>
    <row r="205" spans="3:3">
      <c r="C205"/>
    </row>
    <row r="206" spans="3:3">
      <c r="C206"/>
    </row>
    <row r="207" spans="3:3">
      <c r="C207"/>
    </row>
    <row r="208" spans="3:3">
      <c r="C208"/>
    </row>
    <row r="209" spans="3:3">
      <c r="C209"/>
    </row>
    <row r="210" spans="3:3">
      <c r="C210"/>
    </row>
    <row r="211" spans="3:3">
      <c r="C211"/>
    </row>
    <row r="212" spans="3:3">
      <c r="C212"/>
    </row>
    <row r="213" spans="3:3">
      <c r="C213"/>
    </row>
    <row r="214" spans="3:3">
      <c r="C214"/>
    </row>
    <row r="215" spans="3:3">
      <c r="C215"/>
    </row>
    <row r="216" spans="3:3">
      <c r="C216"/>
    </row>
    <row r="217" spans="3:3">
      <c r="C217"/>
    </row>
    <row r="218" spans="3:3">
      <c r="C218"/>
    </row>
    <row r="219" spans="3:3">
      <c r="C219"/>
    </row>
    <row r="220" spans="3:3">
      <c r="C220"/>
    </row>
    <row r="221" spans="3:3">
      <c r="C221"/>
    </row>
    <row r="222" spans="3:3">
      <c r="C222"/>
    </row>
    <row r="223" spans="3:3">
      <c r="C223"/>
    </row>
    <row r="224" spans="3:3">
      <c r="C224"/>
    </row>
    <row r="225" spans="3:3">
      <c r="C225"/>
    </row>
    <row r="226" spans="3:3">
      <c r="C226"/>
    </row>
    <row r="227" spans="3:3">
      <c r="C227"/>
    </row>
    <row r="228" spans="3:3">
      <c r="C228"/>
    </row>
    <row r="229" spans="3:3">
      <c r="C229"/>
    </row>
    <row r="230" spans="3:3">
      <c r="C230"/>
    </row>
    <row r="231" spans="3:3">
      <c r="C231"/>
    </row>
    <row r="232" spans="3:3">
      <c r="C232"/>
    </row>
    <row r="233" spans="3:3">
      <c r="C233"/>
    </row>
    <row r="234" spans="3:3">
      <c r="C234"/>
    </row>
    <row r="235" spans="3:3">
      <c r="C235"/>
    </row>
    <row r="236" spans="3:3">
      <c r="C236"/>
    </row>
    <row r="237" spans="3:3">
      <c r="C237"/>
    </row>
    <row r="238" spans="3:3">
      <c r="C238"/>
    </row>
    <row r="239" spans="3:3">
      <c r="C239"/>
    </row>
    <row r="240" spans="3:3">
      <c r="C240"/>
    </row>
    <row r="241" spans="3:3">
      <c r="C241"/>
    </row>
    <row r="242" spans="3:3">
      <c r="C242"/>
    </row>
    <row r="243" spans="3:3">
      <c r="C243"/>
    </row>
    <row r="244" spans="3:3">
      <c r="C244"/>
    </row>
    <row r="245" spans="3:3">
      <c r="C245"/>
    </row>
    <row r="246" spans="3:3">
      <c r="C246"/>
    </row>
    <row r="247" spans="3:3">
      <c r="C247"/>
    </row>
    <row r="248" spans="3:3">
      <c r="C248"/>
    </row>
    <row r="249" spans="3:3">
      <c r="C249"/>
    </row>
    <row r="250" spans="3:3">
      <c r="C250"/>
    </row>
    <row r="251" spans="3:3">
      <c r="C251"/>
    </row>
    <row r="252" spans="3:3">
      <c r="C252"/>
    </row>
    <row r="253" spans="3:3">
      <c r="C253"/>
    </row>
    <row r="254" spans="3:3">
      <c r="C254"/>
    </row>
    <row r="255" spans="3:3">
      <c r="C255"/>
    </row>
    <row r="256" spans="3:3">
      <c r="C256"/>
    </row>
    <row r="257" spans="3:3">
      <c r="C257"/>
    </row>
    <row r="258" spans="3:3">
      <c r="C258"/>
    </row>
    <row r="259" spans="3:3">
      <c r="C259"/>
    </row>
    <row r="260" spans="3:3">
      <c r="C260"/>
    </row>
    <row r="261" spans="3:3">
      <c r="C261"/>
    </row>
    <row r="262" spans="3:3">
      <c r="C262"/>
    </row>
    <row r="263" spans="3:3">
      <c r="C263"/>
    </row>
    <row r="264" spans="3:3">
      <c r="C264"/>
    </row>
    <row r="265" spans="3:3">
      <c r="C265"/>
    </row>
    <row r="266" spans="3:3">
      <c r="C266"/>
    </row>
    <row r="267" spans="3:3">
      <c r="C267"/>
    </row>
    <row r="268" spans="3:3">
      <c r="C268"/>
    </row>
    <row r="269" spans="3:3">
      <c r="C269"/>
    </row>
    <row r="270" spans="3:3">
      <c r="C270"/>
    </row>
    <row r="271" spans="3:3">
      <c r="C271"/>
    </row>
    <row r="272" spans="3:3">
      <c r="C272"/>
    </row>
    <row r="273" spans="3:3">
      <c r="C273"/>
    </row>
    <row r="274" spans="3:3">
      <c r="C274"/>
    </row>
    <row r="275" spans="3:3">
      <c r="C275"/>
    </row>
    <row r="276" spans="3:3">
      <c r="C276"/>
    </row>
    <row r="277" spans="3:3">
      <c r="C277"/>
    </row>
    <row r="278" spans="3:3">
      <c r="C278"/>
    </row>
    <row r="279" spans="3:3">
      <c r="C279"/>
    </row>
    <row r="280" spans="3:3">
      <c r="C280"/>
    </row>
    <row r="281" spans="3:3">
      <c r="C281"/>
    </row>
    <row r="282" spans="3:3">
      <c r="C282"/>
    </row>
    <row r="283" spans="3:3">
      <c r="C283"/>
    </row>
    <row r="284" spans="3:3">
      <c r="C284"/>
    </row>
    <row r="285" spans="3:3">
      <c r="C285"/>
    </row>
    <row r="286" spans="3:3">
      <c r="C286"/>
    </row>
    <row r="287" spans="3:3">
      <c r="C287"/>
    </row>
    <row r="288" spans="3:3">
      <c r="C288"/>
    </row>
    <row r="289" spans="3:3">
      <c r="C289"/>
    </row>
    <row r="290" spans="3:3">
      <c r="C290"/>
    </row>
    <row r="291" spans="3:3">
      <c r="C291"/>
    </row>
    <row r="292" spans="3:3">
      <c r="C292"/>
    </row>
    <row r="293" spans="3:3">
      <c r="C293"/>
    </row>
    <row r="294" spans="3:3">
      <c r="C294"/>
    </row>
    <row r="295" spans="3:3">
      <c r="C295"/>
    </row>
    <row r="296" spans="3:3">
      <c r="C296"/>
    </row>
    <row r="297" spans="3:3">
      <c r="C297"/>
    </row>
    <row r="298" spans="3:3">
      <c r="C298"/>
    </row>
    <row r="299" spans="3:3">
      <c r="C299"/>
    </row>
    <row r="300" spans="3:3">
      <c r="C300"/>
    </row>
    <row r="301" spans="3:3">
      <c r="C301"/>
    </row>
    <row r="302" spans="3:3">
      <c r="C302"/>
    </row>
    <row r="303" spans="3:3">
      <c r="C303"/>
    </row>
    <row r="304" spans="3:3">
      <c r="C304"/>
    </row>
    <row r="305" spans="3:3">
      <c r="C305"/>
    </row>
    <row r="306" spans="3:3">
      <c r="C306"/>
    </row>
    <row r="307" spans="3:3">
      <c r="C307"/>
    </row>
    <row r="308" spans="3:3">
      <c r="C308"/>
    </row>
    <row r="309" spans="3:3">
      <c r="C309"/>
    </row>
    <row r="310" spans="3:3">
      <c r="C310"/>
    </row>
    <row r="311" spans="3:3">
      <c r="C311"/>
    </row>
    <row r="312" spans="3:3">
      <c r="C312"/>
    </row>
    <row r="313" spans="3:3">
      <c r="C313"/>
    </row>
    <row r="314" spans="3:3">
      <c r="C314"/>
    </row>
    <row r="315" spans="3:3">
      <c r="C315"/>
    </row>
    <row r="316" spans="3:3">
      <c r="C316"/>
    </row>
    <row r="317" spans="3:3">
      <c r="C317"/>
    </row>
    <row r="318" spans="3:3">
      <c r="C318"/>
    </row>
    <row r="319" spans="3:3">
      <c r="C319"/>
    </row>
    <row r="320" spans="3:3">
      <c r="C320"/>
    </row>
    <row r="321" spans="3:3">
      <c r="C321"/>
    </row>
    <row r="322" spans="3:3">
      <c r="C322"/>
    </row>
    <row r="323" spans="3:3">
      <c r="C323"/>
    </row>
    <row r="324" spans="3:3">
      <c r="C324"/>
    </row>
    <row r="325" spans="3:3">
      <c r="C325"/>
    </row>
    <row r="326" spans="3:3">
      <c r="C326"/>
    </row>
    <row r="327" spans="3:3">
      <c r="C327"/>
    </row>
    <row r="328" spans="3:3">
      <c r="C328"/>
    </row>
    <row r="329" spans="3:3">
      <c r="C329"/>
    </row>
    <row r="330" spans="3:3">
      <c r="C330"/>
    </row>
    <row r="331" spans="3:3">
      <c r="C331"/>
    </row>
    <row r="332" spans="3:3">
      <c r="C332"/>
    </row>
    <row r="333" spans="3:3">
      <c r="C333"/>
    </row>
    <row r="334" spans="3:3">
      <c r="C334"/>
    </row>
    <row r="335" spans="3:3">
      <c r="C335"/>
    </row>
    <row r="336" spans="3:3">
      <c r="C336"/>
    </row>
    <row r="337" spans="3:3">
      <c r="C337"/>
    </row>
    <row r="338" spans="3:3">
      <c r="C338"/>
    </row>
    <row r="339" spans="3:3">
      <c r="C339"/>
    </row>
    <row r="340" spans="3:3">
      <c r="C340"/>
    </row>
    <row r="341" spans="3:3">
      <c r="C341"/>
    </row>
    <row r="342" spans="3:3">
      <c r="C342"/>
    </row>
    <row r="343" spans="3:3">
      <c r="C343"/>
    </row>
    <row r="344" spans="3:3">
      <c r="C344"/>
    </row>
    <row r="345" spans="3:3">
      <c r="C345"/>
    </row>
    <row r="346" spans="3:3">
      <c r="C346"/>
    </row>
    <row r="347" spans="3:3">
      <c r="C347"/>
    </row>
    <row r="348" spans="3:3">
      <c r="C348"/>
    </row>
    <row r="349" spans="3:3">
      <c r="C349"/>
    </row>
    <row r="350" spans="3:3">
      <c r="C350"/>
    </row>
    <row r="351" spans="3:3">
      <c r="C351"/>
    </row>
    <row r="352" spans="3:3">
      <c r="C352"/>
    </row>
    <row r="353" spans="3:3">
      <c r="C353"/>
    </row>
    <row r="354" spans="3:3">
      <c r="C354"/>
    </row>
    <row r="355" spans="3:3">
      <c r="C355"/>
    </row>
    <row r="356" spans="3:3">
      <c r="C356"/>
    </row>
    <row r="357" spans="3:3">
      <c r="C357"/>
    </row>
    <row r="358" spans="3:3">
      <c r="C358"/>
    </row>
    <row r="359" spans="3:3">
      <c r="C359"/>
    </row>
    <row r="360" spans="3:3">
      <c r="C360"/>
    </row>
    <row r="361" spans="3:3">
      <c r="C361"/>
    </row>
    <row r="362" spans="3:3">
      <c r="C362"/>
    </row>
    <row r="363" spans="3:3">
      <c r="C363"/>
    </row>
    <row r="364" spans="3:3">
      <c r="C364"/>
    </row>
    <row r="365" spans="3:3">
      <c r="C365"/>
    </row>
    <row r="366" spans="3:3">
      <c r="C366"/>
    </row>
    <row r="367" spans="3:3">
      <c r="C367"/>
    </row>
    <row r="368" spans="3:3">
      <c r="C368"/>
    </row>
    <row r="369" spans="3:3">
      <c r="C369"/>
    </row>
    <row r="370" spans="3:3">
      <c r="C370"/>
    </row>
    <row r="371" spans="3:3">
      <c r="C371"/>
    </row>
    <row r="372" spans="3:3">
      <c r="C372"/>
    </row>
    <row r="373" spans="3:3">
      <c r="C373"/>
    </row>
    <row r="374" spans="3:3">
      <c r="C374"/>
    </row>
    <row r="375" spans="3:3">
      <c r="C375"/>
    </row>
    <row r="376" spans="3:3">
      <c r="C376"/>
    </row>
    <row r="377" spans="3:3">
      <c r="C377"/>
    </row>
    <row r="378" spans="3:3">
      <c r="C378"/>
    </row>
    <row r="379" spans="3:3">
      <c r="C379"/>
    </row>
    <row r="380" spans="3:3">
      <c r="C380"/>
    </row>
    <row r="381" spans="3:3">
      <c r="C381"/>
    </row>
    <row r="382" spans="3:3">
      <c r="C382"/>
    </row>
    <row r="383" spans="3:3">
      <c r="C383"/>
    </row>
    <row r="384" spans="3:3">
      <c r="C384"/>
    </row>
    <row r="385" spans="3:3">
      <c r="C385"/>
    </row>
    <row r="386" spans="3:3">
      <c r="C386"/>
    </row>
    <row r="387" spans="3:3">
      <c r="C387"/>
    </row>
    <row r="388" spans="3:3">
      <c r="C388"/>
    </row>
    <row r="389" spans="3:3">
      <c r="C389"/>
    </row>
    <row r="390" spans="3:3">
      <c r="C390"/>
    </row>
    <row r="391" spans="3:3">
      <c r="C391"/>
    </row>
    <row r="392" spans="3:3">
      <c r="C392"/>
    </row>
    <row r="393" spans="3:3">
      <c r="C393"/>
    </row>
    <row r="394" spans="3:3">
      <c r="C394"/>
    </row>
    <row r="395" spans="3:3">
      <c r="C395"/>
    </row>
    <row r="396" spans="3:3">
      <c r="C396"/>
    </row>
    <row r="397" spans="3:3">
      <c r="C397"/>
    </row>
    <row r="398" spans="3:3">
      <c r="C398"/>
    </row>
    <row r="399" spans="3:3">
      <c r="C399"/>
    </row>
    <row r="400" spans="3:3">
      <c r="C400"/>
    </row>
    <row r="401" spans="3:3">
      <c r="C401"/>
    </row>
    <row r="402" spans="3:3">
      <c r="C402"/>
    </row>
    <row r="403" spans="3:3">
      <c r="C403"/>
    </row>
    <row r="404" spans="3:3">
      <c r="C404"/>
    </row>
    <row r="405" spans="3:3">
      <c r="C405"/>
    </row>
    <row r="406" spans="3:3">
      <c r="C406"/>
    </row>
    <row r="407" spans="3:3">
      <c r="C407"/>
    </row>
    <row r="408" spans="3:3">
      <c r="C408"/>
    </row>
    <row r="409" spans="3:3">
      <c r="C409"/>
    </row>
    <row r="410" spans="3:3">
      <c r="C410"/>
    </row>
    <row r="411" spans="3:3">
      <c r="C411"/>
    </row>
    <row r="412" spans="3:3">
      <c r="C412"/>
    </row>
    <row r="413" spans="3:3">
      <c r="C413"/>
    </row>
    <row r="414" spans="3:3">
      <c r="C414"/>
    </row>
    <row r="415" spans="3:3">
      <c r="C415"/>
    </row>
    <row r="416" spans="3:3">
      <c r="C416"/>
    </row>
    <row r="417" spans="3:3">
      <c r="C417"/>
    </row>
    <row r="418" spans="3:3">
      <c r="C418"/>
    </row>
    <row r="419" spans="3:3">
      <c r="C419"/>
    </row>
    <row r="420" spans="3:3">
      <c r="C420"/>
    </row>
    <row r="421" spans="3:3">
      <c r="C421"/>
    </row>
    <row r="422" spans="3:3">
      <c r="C422"/>
    </row>
    <row r="423" spans="3:3">
      <c r="C423"/>
    </row>
    <row r="424" spans="3:3">
      <c r="C424"/>
    </row>
    <row r="425" spans="3:3">
      <c r="C425"/>
    </row>
    <row r="426" spans="3:3">
      <c r="C426"/>
    </row>
    <row r="427" spans="3:3">
      <c r="C427"/>
    </row>
    <row r="428" spans="3:3">
      <c r="C428"/>
    </row>
    <row r="429" spans="3:3">
      <c r="C429"/>
    </row>
    <row r="430" spans="3:3">
      <c r="C430"/>
    </row>
    <row r="431" spans="3:3">
      <c r="C431"/>
    </row>
    <row r="432" spans="3:3">
      <c r="C432"/>
    </row>
    <row r="433" spans="3:3">
      <c r="C433"/>
    </row>
    <row r="434" spans="3:3">
      <c r="C434"/>
    </row>
    <row r="435" spans="3:3">
      <c r="C435"/>
    </row>
    <row r="436" spans="3:3">
      <c r="C436"/>
    </row>
    <row r="437" spans="3:3">
      <c r="C437"/>
    </row>
    <row r="438" spans="3:3">
      <c r="C438"/>
    </row>
    <row r="439" spans="3:3">
      <c r="C439"/>
    </row>
    <row r="440" spans="3:3">
      <c r="C440"/>
    </row>
    <row r="441" spans="3:3">
      <c r="C441"/>
    </row>
    <row r="442" spans="3:3">
      <c r="C442"/>
    </row>
    <row r="443" spans="3:3">
      <c r="C443"/>
    </row>
    <row r="444" spans="3:3">
      <c r="C444"/>
    </row>
    <row r="445" spans="3:3">
      <c r="C445"/>
    </row>
    <row r="446" spans="3:3">
      <c r="C446"/>
    </row>
    <row r="447" spans="3:3">
      <c r="C447"/>
    </row>
    <row r="448" spans="3:3">
      <c r="C448"/>
    </row>
    <row r="449" spans="3:3">
      <c r="C449"/>
    </row>
    <row r="450" spans="3:3">
      <c r="C450"/>
    </row>
    <row r="451" spans="3:3">
      <c r="C451"/>
    </row>
    <row r="452" spans="3:3">
      <c r="C452"/>
    </row>
    <row r="453" spans="3:3">
      <c r="C453"/>
    </row>
    <row r="454" spans="3:3">
      <c r="C454"/>
    </row>
    <row r="455" spans="3:3">
      <c r="C455"/>
    </row>
    <row r="456" spans="3:3">
      <c r="C456"/>
    </row>
    <row r="457" spans="3:3">
      <c r="C457"/>
    </row>
    <row r="458" spans="3:3">
      <c r="C458"/>
    </row>
    <row r="459" spans="3:3">
      <c r="C459"/>
    </row>
    <row r="460" spans="3:3">
      <c r="C460"/>
    </row>
    <row r="461" spans="3:3">
      <c r="C461"/>
    </row>
    <row r="462" spans="3:3">
      <c r="C462"/>
    </row>
    <row r="463" spans="3:3">
      <c r="C463"/>
    </row>
    <row r="464" spans="3:3">
      <c r="C464"/>
    </row>
    <row r="465" spans="3:3">
      <c r="C465"/>
    </row>
    <row r="466" spans="3:3">
      <c r="C466"/>
    </row>
    <row r="467" spans="3:3">
      <c r="C467"/>
    </row>
    <row r="468" spans="3:3">
      <c r="C468"/>
    </row>
    <row r="469" spans="3:3">
      <c r="C469"/>
    </row>
    <row r="470" spans="3:3">
      <c r="C470"/>
    </row>
    <row r="471" spans="3:3">
      <c r="C471"/>
    </row>
    <row r="472" spans="3:3">
      <c r="C472"/>
    </row>
    <row r="473" spans="3:3">
      <c r="C473"/>
    </row>
    <row r="474" spans="3:3">
      <c r="C474"/>
    </row>
    <row r="475" spans="3:3">
      <c r="C475"/>
    </row>
    <row r="476" spans="3:3">
      <c r="C476"/>
    </row>
    <row r="477" spans="3:3">
      <c r="C477"/>
    </row>
    <row r="478" spans="3:3">
      <c r="C478"/>
    </row>
    <row r="479" spans="3:3">
      <c r="C479"/>
    </row>
    <row r="480" spans="3:3">
      <c r="C480"/>
    </row>
    <row r="481" spans="3:3">
      <c r="C481"/>
    </row>
    <row r="482" spans="3:3">
      <c r="C482"/>
    </row>
    <row r="483" spans="3:3">
      <c r="C483"/>
    </row>
    <row r="484" spans="3:3">
      <c r="C484"/>
    </row>
    <row r="485" spans="3:3">
      <c r="C485"/>
    </row>
    <row r="486" spans="3:3">
      <c r="C486"/>
    </row>
    <row r="487" spans="3:3">
      <c r="C487"/>
    </row>
    <row r="488" spans="3:3">
      <c r="C488"/>
    </row>
    <row r="489" spans="3:3">
      <c r="C489"/>
    </row>
    <row r="490" spans="3:3">
      <c r="C490"/>
    </row>
    <row r="491" spans="3:3">
      <c r="C491"/>
    </row>
    <row r="492" spans="3:3">
      <c r="C492"/>
    </row>
    <row r="493" spans="3:3">
      <c r="C493"/>
    </row>
    <row r="494" spans="3:3">
      <c r="C494"/>
    </row>
    <row r="495" spans="3:3">
      <c r="C495"/>
    </row>
    <row r="496" spans="3:3">
      <c r="C496"/>
    </row>
    <row r="497" spans="3:3">
      <c r="C497"/>
    </row>
    <row r="498" spans="3:3">
      <c r="C498"/>
    </row>
    <row r="499" spans="3:3">
      <c r="C499"/>
    </row>
    <row r="500" spans="3:3">
      <c r="C500"/>
    </row>
    <row r="501" spans="3:3">
      <c r="C501"/>
    </row>
    <row r="502" spans="3:3">
      <c r="C502"/>
    </row>
    <row r="503" spans="3:3">
      <c r="C503"/>
    </row>
    <row r="504" spans="3:3">
      <c r="C504"/>
    </row>
    <row r="505" spans="3:3">
      <c r="C505"/>
    </row>
    <row r="506" spans="3:3">
      <c r="C506"/>
    </row>
    <row r="507" spans="3:3">
      <c r="C507"/>
    </row>
    <row r="508" spans="3:3">
      <c r="C508"/>
    </row>
    <row r="509" spans="3:3">
      <c r="C509"/>
    </row>
    <row r="510" spans="3:3">
      <c r="C510"/>
    </row>
    <row r="511" spans="3:3">
      <c r="C511"/>
    </row>
    <row r="512" spans="3:3">
      <c r="C512"/>
    </row>
    <row r="513" spans="3:3">
      <c r="C513"/>
    </row>
    <row r="514" spans="3:3">
      <c r="C514"/>
    </row>
    <row r="515" spans="3:3">
      <c r="C515"/>
    </row>
    <row r="516" spans="3:3">
      <c r="C516"/>
    </row>
    <row r="517" spans="3:3">
      <c r="C517"/>
    </row>
    <row r="518" spans="3:3">
      <c r="C518"/>
    </row>
    <row r="519" spans="3:3">
      <c r="C519"/>
    </row>
    <row r="520" spans="3:3">
      <c r="C520"/>
    </row>
    <row r="521" spans="3:3">
      <c r="C521"/>
    </row>
    <row r="522" spans="3:3">
      <c r="C522"/>
    </row>
    <row r="523" spans="3:3">
      <c r="C523"/>
    </row>
    <row r="524" spans="3:3">
      <c r="C524"/>
    </row>
    <row r="525" spans="3:3">
      <c r="C525"/>
    </row>
    <row r="526" spans="3:3">
      <c r="C526"/>
    </row>
    <row r="527" spans="3:3">
      <c r="C527"/>
    </row>
    <row r="528" spans="3:3">
      <c r="C528"/>
    </row>
    <row r="529" spans="3:3">
      <c r="C529"/>
    </row>
    <row r="530" spans="3:3">
      <c r="C530"/>
    </row>
    <row r="531" spans="3:3">
      <c r="C531"/>
    </row>
    <row r="532" spans="3:3">
      <c r="C532"/>
    </row>
    <row r="533" spans="3:3">
      <c r="C533"/>
    </row>
    <row r="534" spans="3:3">
      <c r="C534"/>
    </row>
    <row r="535" spans="3:3">
      <c r="C535"/>
    </row>
    <row r="536" spans="3:3">
      <c r="C536"/>
    </row>
    <row r="537" spans="3:3">
      <c r="C537"/>
    </row>
    <row r="538" spans="3:3">
      <c r="C538"/>
    </row>
    <row r="539" spans="3:3">
      <c r="C539"/>
    </row>
    <row r="540" spans="3:3">
      <c r="C540"/>
    </row>
    <row r="541" spans="3:3">
      <c r="C541"/>
    </row>
    <row r="542" spans="3:3">
      <c r="C542"/>
    </row>
    <row r="543" spans="3:3">
      <c r="C543"/>
    </row>
    <row r="544" spans="3:3">
      <c r="C544"/>
    </row>
    <row r="545" spans="3:3">
      <c r="C545"/>
    </row>
    <row r="546" spans="3:3">
      <c r="C546"/>
    </row>
    <row r="547" spans="3:3">
      <c r="C547"/>
    </row>
    <row r="548" spans="3:3">
      <c r="C548"/>
    </row>
    <row r="549" spans="3:3">
      <c r="C549"/>
    </row>
    <row r="550" spans="3:3">
      <c r="C550"/>
    </row>
    <row r="551" spans="3:3">
      <c r="C551"/>
    </row>
    <row r="552" spans="3:3">
      <c r="C552"/>
    </row>
    <row r="553" spans="3:3">
      <c r="C553"/>
    </row>
    <row r="554" spans="3:3">
      <c r="C554"/>
    </row>
    <row r="555" spans="3:3">
      <c r="C555"/>
    </row>
    <row r="556" spans="3:3">
      <c r="C556"/>
    </row>
    <row r="557" spans="3:3">
      <c r="C557"/>
    </row>
    <row r="558" spans="3:3">
      <c r="C558"/>
    </row>
    <row r="559" spans="3:3">
      <c r="C559"/>
    </row>
    <row r="560" spans="3:3">
      <c r="C560"/>
    </row>
    <row r="561" spans="3:3">
      <c r="C561"/>
    </row>
    <row r="562" spans="3:3">
      <c r="C562"/>
    </row>
    <row r="563" spans="3:3">
      <c r="C563"/>
    </row>
    <row r="564" spans="3:3">
      <c r="C564"/>
    </row>
    <row r="565" spans="3:3">
      <c r="C565"/>
    </row>
    <row r="566" spans="3:3">
      <c r="C566"/>
    </row>
    <row r="567" spans="3:3">
      <c r="C567"/>
    </row>
    <row r="568" spans="3:3">
      <c r="C568"/>
    </row>
    <row r="569" spans="3:3">
      <c r="C569"/>
    </row>
    <row r="570" spans="3:3">
      <c r="C570"/>
    </row>
    <row r="571" spans="3:3">
      <c r="C571"/>
    </row>
    <row r="572" spans="3:3">
      <c r="C572"/>
    </row>
    <row r="573" spans="3:3">
      <c r="C573"/>
    </row>
    <row r="574" spans="3:3">
      <c r="C574"/>
    </row>
    <row r="575" spans="3:3">
      <c r="C575"/>
    </row>
    <row r="576" spans="3:3">
      <c r="C576"/>
    </row>
    <row r="577" spans="3:3">
      <c r="C577"/>
    </row>
    <row r="578" spans="3:3">
      <c r="C578"/>
    </row>
    <row r="579" spans="3:3">
      <c r="C579"/>
    </row>
    <row r="580" spans="3:3">
      <c r="C580"/>
    </row>
    <row r="581" spans="3:3">
      <c r="C581"/>
    </row>
    <row r="582" spans="3:3">
      <c r="C582"/>
    </row>
    <row r="583" spans="3:3">
      <c r="C583"/>
    </row>
    <row r="584" spans="3:3">
      <c r="C584"/>
    </row>
    <row r="585" spans="3:3">
      <c r="C585"/>
    </row>
    <row r="586" spans="3:3">
      <c r="C586"/>
    </row>
    <row r="587" spans="3:3">
      <c r="C587"/>
    </row>
    <row r="588" spans="3:3">
      <c r="C588"/>
    </row>
    <row r="589" spans="3:3">
      <c r="C589"/>
    </row>
    <row r="590" spans="3:3">
      <c r="C590"/>
    </row>
    <row r="591" spans="3:3">
      <c r="C591"/>
    </row>
    <row r="592" spans="3:3">
      <c r="C592"/>
    </row>
    <row r="593" spans="3:3">
      <c r="C593"/>
    </row>
    <row r="594" spans="3:3">
      <c r="C594"/>
    </row>
    <row r="595" spans="3:3">
      <c r="C595"/>
    </row>
    <row r="596" spans="3:3">
      <c r="C596"/>
    </row>
    <row r="597" spans="3:3">
      <c r="C597"/>
    </row>
    <row r="598" spans="3:3">
      <c r="C598"/>
    </row>
    <row r="599" spans="3:3">
      <c r="C599"/>
    </row>
    <row r="600" spans="3:3">
      <c r="C600"/>
    </row>
    <row r="601" spans="3:3">
      <c r="C601"/>
    </row>
    <row r="602" spans="3:3">
      <c r="C602"/>
    </row>
    <row r="603" spans="3:3">
      <c r="C603"/>
    </row>
    <row r="604" spans="3:3">
      <c r="C604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3"/>
  <sheetViews>
    <sheetView topLeftCell="A6" workbookViewId="0">
      <selection activeCell="B28" sqref="B28"/>
    </sheetView>
  </sheetViews>
  <sheetFormatPr baseColWidth="10" defaultColWidth="8.83203125" defaultRowHeight="14" x14ac:dyDescent="0"/>
  <cols>
    <col min="1" max="1" width="19.83203125" bestFit="1" customWidth="1"/>
    <col min="2" max="2" width="14" style="5" bestFit="1" customWidth="1"/>
    <col min="3" max="3" width="24" style="31" bestFit="1" customWidth="1"/>
  </cols>
  <sheetData>
    <row r="1" spans="1:3">
      <c r="A1" t="s">
        <v>303</v>
      </c>
      <c r="B1" s="5" t="s">
        <v>312</v>
      </c>
      <c r="C1" s="31" t="s">
        <v>344</v>
      </c>
    </row>
    <row r="2" spans="1:3">
      <c r="A2" t="s">
        <v>189</v>
      </c>
      <c r="B2" s="5" t="s">
        <v>10</v>
      </c>
      <c r="C2" s="31">
        <v>38.303373301587214</v>
      </c>
    </row>
    <row r="3" spans="1:3">
      <c r="A3" t="s">
        <v>232</v>
      </c>
      <c r="B3" s="5" t="s">
        <v>10</v>
      </c>
      <c r="C3" s="31">
        <v>67.562039846850681</v>
      </c>
    </row>
    <row r="4" spans="1:3">
      <c r="A4" t="s">
        <v>190</v>
      </c>
      <c r="B4" s="5" t="s">
        <v>7</v>
      </c>
      <c r="C4" s="31">
        <v>108.63725669898297</v>
      </c>
    </row>
    <row r="5" spans="1:3">
      <c r="A5" t="s">
        <v>189</v>
      </c>
      <c r="B5" s="5" t="s">
        <v>9</v>
      </c>
      <c r="C5" s="31">
        <v>115.77101130215991</v>
      </c>
    </row>
    <row r="6" spans="1:3">
      <c r="A6" t="s">
        <v>196</v>
      </c>
      <c r="B6" s="5" t="s">
        <v>310</v>
      </c>
      <c r="C6" s="31">
        <v>136.63681099168278</v>
      </c>
    </row>
    <row r="7" spans="1:3">
      <c r="A7" t="s">
        <v>194</v>
      </c>
      <c r="B7" s="5" t="s">
        <v>310</v>
      </c>
      <c r="C7" s="31">
        <v>221.71720436435388</v>
      </c>
    </row>
    <row r="8" spans="1:3">
      <c r="A8" t="s">
        <v>193</v>
      </c>
      <c r="B8" s="5" t="s">
        <v>8</v>
      </c>
      <c r="C8" s="31">
        <v>225.24726920649903</v>
      </c>
    </row>
    <row r="9" spans="1:3">
      <c r="A9" t="s">
        <v>223</v>
      </c>
      <c r="B9" s="5" t="s">
        <v>309</v>
      </c>
      <c r="C9" s="31">
        <v>313.78787822297636</v>
      </c>
    </row>
    <row r="10" spans="1:3">
      <c r="A10" t="s">
        <v>193</v>
      </c>
      <c r="B10" s="5" t="s">
        <v>309</v>
      </c>
      <c r="C10" s="31">
        <v>313.78787822297636</v>
      </c>
    </row>
    <row r="11" spans="1:3">
      <c r="A11" t="s">
        <v>192</v>
      </c>
      <c r="B11" s="5" t="s">
        <v>8</v>
      </c>
      <c r="C11" s="31">
        <v>355.16170345596834</v>
      </c>
    </row>
    <row r="12" spans="1:3">
      <c r="A12" t="s">
        <v>230</v>
      </c>
      <c r="B12" s="5" t="s">
        <v>7</v>
      </c>
      <c r="C12" s="31">
        <v>393.73792050197585</v>
      </c>
    </row>
    <row r="13" spans="1:3">
      <c r="A13" t="s">
        <v>189</v>
      </c>
      <c r="B13" s="5" t="s">
        <v>309</v>
      </c>
      <c r="C13" s="31">
        <v>393.83071316650711</v>
      </c>
    </row>
    <row r="14" spans="1:3">
      <c r="A14" t="s">
        <v>207</v>
      </c>
      <c r="B14" s="5" t="s">
        <v>3</v>
      </c>
      <c r="C14" s="31">
        <v>400.12073463514201</v>
      </c>
    </row>
    <row r="15" spans="1:3">
      <c r="A15" t="s">
        <v>193</v>
      </c>
      <c r="B15" s="5" t="s">
        <v>4</v>
      </c>
      <c r="C15" s="31">
        <v>400.9467772049905</v>
      </c>
    </row>
    <row r="16" spans="1:3">
      <c r="A16" t="s">
        <v>196</v>
      </c>
      <c r="B16" s="5" t="s">
        <v>7</v>
      </c>
      <c r="C16" s="31">
        <v>402.58950457586502</v>
      </c>
    </row>
    <row r="17" spans="1:3">
      <c r="A17" t="s">
        <v>200</v>
      </c>
      <c r="B17" s="5" t="s">
        <v>7</v>
      </c>
      <c r="C17" s="31">
        <v>414.58863408082038</v>
      </c>
    </row>
    <row r="18" spans="1:3">
      <c r="A18" t="s">
        <v>232</v>
      </c>
      <c r="B18" s="5" t="s">
        <v>309</v>
      </c>
      <c r="C18" s="31">
        <v>415.26880357889678</v>
      </c>
    </row>
    <row r="19" spans="1:3">
      <c r="A19" t="s">
        <v>236</v>
      </c>
      <c r="B19" s="5" t="s">
        <v>309</v>
      </c>
      <c r="C19" s="31">
        <v>415.72705869302439</v>
      </c>
    </row>
    <row r="20" spans="1:3">
      <c r="A20" t="s">
        <v>190</v>
      </c>
      <c r="B20" s="5" t="s">
        <v>309</v>
      </c>
      <c r="C20" s="31">
        <v>425.57031364595053</v>
      </c>
    </row>
    <row r="21" spans="1:3">
      <c r="A21" t="s">
        <v>233</v>
      </c>
      <c r="B21" s="5" t="s">
        <v>309</v>
      </c>
      <c r="C21" s="31">
        <v>462.32204104502347</v>
      </c>
    </row>
    <row r="22" spans="1:3">
      <c r="A22" t="s">
        <v>236</v>
      </c>
      <c r="B22" s="5" t="s">
        <v>3</v>
      </c>
      <c r="C22" s="31">
        <v>462.5173158000851</v>
      </c>
    </row>
    <row r="23" spans="1:3">
      <c r="A23" t="s">
        <v>190</v>
      </c>
      <c r="B23" s="5" t="s">
        <v>311</v>
      </c>
      <c r="C23" s="31">
        <v>511.16439849164328</v>
      </c>
    </row>
    <row r="24" spans="1:3">
      <c r="A24" t="s">
        <v>233</v>
      </c>
      <c r="B24" s="5" t="s">
        <v>6</v>
      </c>
      <c r="C24" s="31">
        <v>535.61272849893248</v>
      </c>
    </row>
    <row r="25" spans="1:3">
      <c r="A25" t="s">
        <v>194</v>
      </c>
      <c r="B25" s="5" t="s">
        <v>7</v>
      </c>
      <c r="C25" s="31">
        <v>606.85486425536283</v>
      </c>
    </row>
    <row r="26" spans="1:3">
      <c r="A26" t="s">
        <v>205</v>
      </c>
      <c r="B26" s="5" t="s">
        <v>8</v>
      </c>
      <c r="C26" s="31">
        <v>608.36241579325633</v>
      </c>
    </row>
    <row r="27" spans="1:3">
      <c r="A27" t="s">
        <v>236</v>
      </c>
      <c r="B27" s="5" t="s">
        <v>8</v>
      </c>
      <c r="C27" s="31">
        <v>619.216210692598</v>
      </c>
    </row>
    <row r="28" spans="1:3">
      <c r="A28" t="s">
        <v>220</v>
      </c>
      <c r="B28" s="5" t="s">
        <v>6</v>
      </c>
      <c r="C28" s="31">
        <v>621.12818173911501</v>
      </c>
    </row>
    <row r="29" spans="1:3">
      <c r="A29" t="s">
        <v>192</v>
      </c>
      <c r="B29" s="5" t="s">
        <v>3</v>
      </c>
      <c r="C29" s="31">
        <v>665.41729176638478</v>
      </c>
    </row>
    <row r="30" spans="1:3">
      <c r="A30" t="s">
        <v>223</v>
      </c>
      <c r="B30" s="5" t="s">
        <v>10</v>
      </c>
      <c r="C30" s="31">
        <v>676.31519594239035</v>
      </c>
    </row>
    <row r="31" spans="1:3">
      <c r="A31" t="s">
        <v>207</v>
      </c>
      <c r="B31" s="5" t="s">
        <v>309</v>
      </c>
      <c r="C31" s="31">
        <v>697.51110330096776</v>
      </c>
    </row>
    <row r="32" spans="1:3">
      <c r="A32" t="s">
        <v>235</v>
      </c>
      <c r="B32" s="5" t="s">
        <v>310</v>
      </c>
      <c r="C32" s="31">
        <v>777.2033365594981</v>
      </c>
    </row>
    <row r="33" spans="1:3">
      <c r="A33" t="s">
        <v>237</v>
      </c>
      <c r="B33" s="5" t="s">
        <v>3</v>
      </c>
      <c r="C33" s="31">
        <v>787.40559158857559</v>
      </c>
    </row>
    <row r="34" spans="1:3">
      <c r="A34" t="s">
        <v>198</v>
      </c>
      <c r="B34" s="5" t="s">
        <v>3</v>
      </c>
      <c r="C34" s="31">
        <v>787.40559158857559</v>
      </c>
    </row>
    <row r="35" spans="1:3">
      <c r="A35" t="s">
        <v>222</v>
      </c>
      <c r="B35" s="5" t="s">
        <v>3</v>
      </c>
      <c r="C35" s="31">
        <v>792.85972791243967</v>
      </c>
    </row>
    <row r="36" spans="1:3">
      <c r="A36" t="s">
        <v>240</v>
      </c>
      <c r="B36" s="5" t="s">
        <v>4</v>
      </c>
      <c r="C36" s="31">
        <v>806.17083001710489</v>
      </c>
    </row>
    <row r="37" spans="1:3">
      <c r="A37" t="s">
        <v>234</v>
      </c>
      <c r="B37" s="5" t="s">
        <v>310</v>
      </c>
      <c r="C37" s="31">
        <v>808.23280153062433</v>
      </c>
    </row>
    <row r="38" spans="1:3">
      <c r="A38" t="s">
        <v>207</v>
      </c>
      <c r="B38" s="5" t="s">
        <v>9</v>
      </c>
      <c r="C38" s="31">
        <v>810.05123087833317</v>
      </c>
    </row>
    <row r="39" spans="1:3">
      <c r="A39" t="s">
        <v>239</v>
      </c>
      <c r="B39" s="5" t="s">
        <v>3</v>
      </c>
      <c r="C39" s="31">
        <v>810.26966428613991</v>
      </c>
    </row>
    <row r="40" spans="1:3">
      <c r="A40" t="s">
        <v>217</v>
      </c>
      <c r="B40" s="5" t="s">
        <v>3</v>
      </c>
      <c r="C40" s="31">
        <v>810.26966428613991</v>
      </c>
    </row>
    <row r="41" spans="1:3">
      <c r="A41" t="s">
        <v>215</v>
      </c>
      <c r="B41" s="5" t="s">
        <v>6</v>
      </c>
      <c r="C41" s="31">
        <v>816.2194921995623</v>
      </c>
    </row>
    <row r="42" spans="1:3">
      <c r="A42" t="s">
        <v>224</v>
      </c>
      <c r="B42" s="5" t="s">
        <v>6</v>
      </c>
      <c r="C42" s="31">
        <v>816.2194921995623</v>
      </c>
    </row>
    <row r="43" spans="1:3">
      <c r="A43" t="s">
        <v>190</v>
      </c>
      <c r="B43" s="5" t="s">
        <v>4</v>
      </c>
      <c r="C43" s="31">
        <v>833.63499927583553</v>
      </c>
    </row>
    <row r="44" spans="1:3">
      <c r="A44" t="s">
        <v>205</v>
      </c>
      <c r="B44" s="5" t="s">
        <v>4</v>
      </c>
      <c r="C44" s="31">
        <v>845.16597132546156</v>
      </c>
    </row>
    <row r="45" spans="1:3">
      <c r="A45" t="s">
        <v>230</v>
      </c>
      <c r="B45" s="5" t="s">
        <v>8</v>
      </c>
      <c r="C45" s="31">
        <v>901.80267641966554</v>
      </c>
    </row>
    <row r="46" spans="1:3">
      <c r="A46" t="s">
        <v>230</v>
      </c>
      <c r="B46" s="5" t="s">
        <v>309</v>
      </c>
      <c r="C46" s="31">
        <v>925.96615496806191</v>
      </c>
    </row>
    <row r="47" spans="1:3">
      <c r="A47" t="s">
        <v>196</v>
      </c>
      <c r="B47" s="5" t="s">
        <v>309</v>
      </c>
      <c r="C47" s="31">
        <v>934.75165430997731</v>
      </c>
    </row>
    <row r="48" spans="1:3">
      <c r="A48" t="s">
        <v>200</v>
      </c>
      <c r="B48" s="5" t="s">
        <v>309</v>
      </c>
      <c r="C48" s="31">
        <v>945.32344602315504</v>
      </c>
    </row>
    <row r="49" spans="1:3">
      <c r="A49" t="s">
        <v>238</v>
      </c>
      <c r="B49" s="5" t="s">
        <v>4</v>
      </c>
      <c r="C49" s="31">
        <v>958.89905735311606</v>
      </c>
    </row>
    <row r="50" spans="1:3">
      <c r="A50" t="s">
        <v>214</v>
      </c>
      <c r="B50" s="5" t="s">
        <v>6</v>
      </c>
      <c r="C50" s="31">
        <v>967.58929112737985</v>
      </c>
    </row>
    <row r="51" spans="1:3">
      <c r="A51" t="s">
        <v>199</v>
      </c>
      <c r="B51" s="5" t="s">
        <v>6</v>
      </c>
      <c r="C51" s="31">
        <v>973.68416729479156</v>
      </c>
    </row>
    <row r="52" spans="1:3">
      <c r="A52" t="s">
        <v>226</v>
      </c>
      <c r="B52" s="5" t="s">
        <v>6</v>
      </c>
      <c r="C52" s="31">
        <v>975.11101185436075</v>
      </c>
    </row>
    <row r="53" spans="1:3">
      <c r="A53" t="s">
        <v>204</v>
      </c>
      <c r="B53" s="5" t="s">
        <v>3</v>
      </c>
      <c r="C53" s="31">
        <v>992.90644843101131</v>
      </c>
    </row>
    <row r="54" spans="1:3">
      <c r="A54" t="s">
        <v>221</v>
      </c>
      <c r="B54" s="5" t="s">
        <v>6</v>
      </c>
      <c r="C54" s="31">
        <v>1007.6261365205575</v>
      </c>
    </row>
    <row r="55" spans="1:3">
      <c r="A55" t="s">
        <v>189</v>
      </c>
      <c r="B55" s="5" t="s">
        <v>4</v>
      </c>
      <c r="C55" s="31">
        <v>1013.1614394517222</v>
      </c>
    </row>
    <row r="56" spans="1:3">
      <c r="A56" t="s">
        <v>192</v>
      </c>
      <c r="B56" s="5" t="s">
        <v>310</v>
      </c>
      <c r="C56" s="31">
        <v>1030.0380248144563</v>
      </c>
    </row>
    <row r="57" spans="1:3">
      <c r="A57" t="s">
        <v>234</v>
      </c>
      <c r="B57" s="5" t="s">
        <v>7</v>
      </c>
      <c r="C57" s="31">
        <v>1032.2945115566638</v>
      </c>
    </row>
    <row r="58" spans="1:3">
      <c r="A58" t="s">
        <v>238</v>
      </c>
      <c r="B58" s="5" t="s">
        <v>311</v>
      </c>
      <c r="C58" s="31">
        <v>1045.4356528905189</v>
      </c>
    </row>
    <row r="59" spans="1:3">
      <c r="A59" t="s">
        <v>204</v>
      </c>
      <c r="B59" s="5" t="s">
        <v>4</v>
      </c>
      <c r="C59" s="31">
        <v>1056.8137350016596</v>
      </c>
    </row>
    <row r="60" spans="1:3">
      <c r="A60" t="s">
        <v>189</v>
      </c>
      <c r="B60" s="5" t="s">
        <v>310</v>
      </c>
      <c r="C60" s="31">
        <v>1071.656967300727</v>
      </c>
    </row>
    <row r="61" spans="1:3">
      <c r="A61" t="s">
        <v>238</v>
      </c>
      <c r="B61" s="5" t="s">
        <v>7</v>
      </c>
      <c r="C61" s="31">
        <v>1101.1270024495918</v>
      </c>
    </row>
    <row r="62" spans="1:3">
      <c r="A62" t="s">
        <v>196</v>
      </c>
      <c r="B62" s="5" t="s">
        <v>10</v>
      </c>
      <c r="C62" s="31">
        <v>1114.931674867622</v>
      </c>
    </row>
    <row r="63" spans="1:3">
      <c r="A63" t="s">
        <v>189</v>
      </c>
      <c r="B63" s="5" t="s">
        <v>311</v>
      </c>
      <c r="C63" s="31">
        <v>1116.1087872886592</v>
      </c>
    </row>
    <row r="64" spans="1:3">
      <c r="A64" t="s">
        <v>203</v>
      </c>
      <c r="B64" s="5" t="s">
        <v>311</v>
      </c>
      <c r="C64" s="31">
        <v>1179.3522953199752</v>
      </c>
    </row>
    <row r="65" spans="1:3">
      <c r="A65" t="s">
        <v>200</v>
      </c>
      <c r="B65" s="5" t="s">
        <v>4</v>
      </c>
      <c r="C65" s="31">
        <v>1191.2156522815355</v>
      </c>
    </row>
    <row r="66" spans="1:3">
      <c r="A66" t="s">
        <v>191</v>
      </c>
      <c r="B66" s="5" t="s">
        <v>3</v>
      </c>
      <c r="C66" s="31">
        <v>1244.6404306027923</v>
      </c>
    </row>
    <row r="67" spans="1:3">
      <c r="A67" t="s">
        <v>231</v>
      </c>
      <c r="B67" s="5" t="s">
        <v>3</v>
      </c>
      <c r="C67" s="31">
        <v>1244.6404306027923</v>
      </c>
    </row>
    <row r="68" spans="1:3">
      <c r="A68" t="s">
        <v>203</v>
      </c>
      <c r="B68" s="5" t="s">
        <v>310</v>
      </c>
      <c r="C68" s="31">
        <v>1290.236944937895</v>
      </c>
    </row>
    <row r="69" spans="1:3">
      <c r="A69" t="s">
        <v>191</v>
      </c>
      <c r="B69" s="5" t="s">
        <v>311</v>
      </c>
      <c r="C69" s="31">
        <v>1293.4220529074605</v>
      </c>
    </row>
    <row r="70" spans="1:3">
      <c r="A70" t="s">
        <v>187</v>
      </c>
      <c r="B70" s="5" t="s">
        <v>310</v>
      </c>
      <c r="C70" s="31">
        <v>1414.1259901961803</v>
      </c>
    </row>
    <row r="71" spans="1:3">
      <c r="A71" t="s">
        <v>231</v>
      </c>
      <c r="B71" s="5" t="s">
        <v>310</v>
      </c>
      <c r="C71" s="31">
        <v>1414.1259901961803</v>
      </c>
    </row>
    <row r="72" spans="1:3">
      <c r="A72" t="s">
        <v>188</v>
      </c>
      <c r="B72" s="5" t="s">
        <v>311</v>
      </c>
      <c r="C72" s="31">
        <v>1419.5511346304936</v>
      </c>
    </row>
    <row r="73" spans="1:3">
      <c r="A73" t="s">
        <v>229</v>
      </c>
      <c r="B73" s="5" t="s">
        <v>6</v>
      </c>
      <c r="C73" s="31">
        <v>1422.0061446518671</v>
      </c>
    </row>
    <row r="74" spans="1:3">
      <c r="A74" t="s">
        <v>237</v>
      </c>
      <c r="B74" s="5" t="s">
        <v>4</v>
      </c>
      <c r="C74" s="31">
        <v>1437.4090061231727</v>
      </c>
    </row>
    <row r="75" spans="1:3">
      <c r="A75" t="s">
        <v>210</v>
      </c>
      <c r="B75" s="5" t="s">
        <v>6</v>
      </c>
      <c r="C75" s="31">
        <v>1463.1302824355378</v>
      </c>
    </row>
    <row r="76" spans="1:3">
      <c r="A76" t="s">
        <v>217</v>
      </c>
      <c r="B76" s="5" t="s">
        <v>4</v>
      </c>
      <c r="C76" s="31">
        <v>1485.7195259302493</v>
      </c>
    </row>
    <row r="77" spans="1:3">
      <c r="A77" t="s">
        <v>202</v>
      </c>
      <c r="B77" s="5" t="s">
        <v>309</v>
      </c>
      <c r="C77" s="31">
        <v>1490.5831362433817</v>
      </c>
    </row>
    <row r="78" spans="1:3">
      <c r="A78" t="s">
        <v>186</v>
      </c>
      <c r="B78" s="5" t="s">
        <v>311</v>
      </c>
      <c r="C78" s="31">
        <v>1492.9562313286667</v>
      </c>
    </row>
    <row r="79" spans="1:3">
      <c r="A79" t="s">
        <v>239</v>
      </c>
      <c r="B79" s="5" t="s">
        <v>309</v>
      </c>
      <c r="C79" s="31">
        <v>1502.6869154211624</v>
      </c>
    </row>
    <row r="80" spans="1:3">
      <c r="A80" t="s">
        <v>227</v>
      </c>
      <c r="B80" s="5" t="s">
        <v>310</v>
      </c>
      <c r="C80" s="31">
        <v>1503.2126791196949</v>
      </c>
    </row>
    <row r="81" spans="1:3">
      <c r="A81" t="s">
        <v>188</v>
      </c>
      <c r="B81" s="5" t="s">
        <v>310</v>
      </c>
      <c r="C81" s="31">
        <v>1503.2126791196949</v>
      </c>
    </row>
    <row r="82" spans="1:3">
      <c r="A82" t="s">
        <v>187</v>
      </c>
      <c r="B82" s="5" t="s">
        <v>8</v>
      </c>
      <c r="C82" s="31">
        <v>1537.4567636725521</v>
      </c>
    </row>
    <row r="83" spans="1:3">
      <c r="A83" t="s">
        <v>191</v>
      </c>
      <c r="B83" s="5" t="s">
        <v>7</v>
      </c>
      <c r="C83" s="31">
        <v>1560.7038857357657</v>
      </c>
    </row>
    <row r="84" spans="1:3">
      <c r="A84" t="s">
        <v>186</v>
      </c>
      <c r="B84" s="5" t="s">
        <v>310</v>
      </c>
      <c r="C84" s="31">
        <v>1567.3786977273191</v>
      </c>
    </row>
    <row r="85" spans="1:3">
      <c r="A85" t="s">
        <v>218</v>
      </c>
      <c r="B85" s="5" t="s">
        <v>311</v>
      </c>
      <c r="C85" s="31">
        <v>1581.326896927744</v>
      </c>
    </row>
    <row r="86" spans="1:3">
      <c r="A86" t="s">
        <v>281</v>
      </c>
      <c r="B86" s="5" t="s">
        <v>311</v>
      </c>
      <c r="C86" s="31">
        <v>1581.326896927744</v>
      </c>
    </row>
    <row r="87" spans="1:3">
      <c r="A87" t="s">
        <v>212</v>
      </c>
      <c r="B87" s="5" t="s">
        <v>311</v>
      </c>
      <c r="C87" s="31">
        <v>1591.0957637150991</v>
      </c>
    </row>
    <row r="88" spans="1:3">
      <c r="A88" t="s">
        <v>185</v>
      </c>
      <c r="B88" s="5" t="s">
        <v>310</v>
      </c>
      <c r="C88" s="31">
        <v>1605.1880934016669</v>
      </c>
    </row>
    <row r="89" spans="1:3">
      <c r="A89" t="s">
        <v>206</v>
      </c>
      <c r="B89" s="5" t="s">
        <v>310</v>
      </c>
      <c r="C89" s="31">
        <v>1636.561630367278</v>
      </c>
    </row>
    <row r="90" spans="1:3">
      <c r="A90" t="s">
        <v>281</v>
      </c>
      <c r="B90" s="5" t="s">
        <v>310</v>
      </c>
      <c r="C90" s="31">
        <v>1657.3825760198379</v>
      </c>
    </row>
    <row r="91" spans="1:3">
      <c r="A91" t="s">
        <v>212</v>
      </c>
      <c r="B91" s="5" t="s">
        <v>310</v>
      </c>
      <c r="C91" s="31">
        <v>1680.2332187595202</v>
      </c>
    </row>
    <row r="92" spans="1:3">
      <c r="A92" t="s">
        <v>237</v>
      </c>
      <c r="B92" s="5" t="s">
        <v>9</v>
      </c>
      <c r="C92" s="31">
        <v>1685.4262070193604</v>
      </c>
    </row>
    <row r="93" spans="1:3">
      <c r="A93" t="s">
        <v>195</v>
      </c>
      <c r="B93" s="5" t="s">
        <v>9</v>
      </c>
      <c r="C93" s="31">
        <v>1687.6842751335178</v>
      </c>
    </row>
    <row r="94" spans="1:3">
      <c r="A94" t="s">
        <v>217</v>
      </c>
      <c r="B94" s="5" t="s">
        <v>9</v>
      </c>
      <c r="C94" s="31">
        <v>1687.6842751335178</v>
      </c>
    </row>
    <row r="95" spans="1:3">
      <c r="A95" t="s">
        <v>208</v>
      </c>
      <c r="B95" s="5" t="s">
        <v>3</v>
      </c>
      <c r="C95" s="31">
        <v>1719.280446908554</v>
      </c>
    </row>
    <row r="96" spans="1:3">
      <c r="A96" t="s">
        <v>213</v>
      </c>
      <c r="B96" s="5" t="s">
        <v>3</v>
      </c>
      <c r="C96" s="31">
        <v>1719.280446908554</v>
      </c>
    </row>
    <row r="97" spans="1:3">
      <c r="A97" t="s">
        <v>219</v>
      </c>
      <c r="B97" s="5" t="s">
        <v>3</v>
      </c>
      <c r="C97" s="31">
        <v>1719.280446908554</v>
      </c>
    </row>
    <row r="98" spans="1:3">
      <c r="A98" t="s">
        <v>201</v>
      </c>
      <c r="B98" s="5" t="s">
        <v>3</v>
      </c>
      <c r="C98" s="31">
        <v>1719.280446908554</v>
      </c>
    </row>
    <row r="99" spans="1:3">
      <c r="A99" t="s">
        <v>209</v>
      </c>
      <c r="B99" s="5" t="s">
        <v>3</v>
      </c>
      <c r="C99" s="31">
        <v>1719.280446908554</v>
      </c>
    </row>
    <row r="100" spans="1:3">
      <c r="A100" t="s">
        <v>216</v>
      </c>
      <c r="B100" s="5" t="s">
        <v>3</v>
      </c>
      <c r="C100" s="31">
        <v>1725.2439160599831</v>
      </c>
    </row>
    <row r="101" spans="1:3">
      <c r="A101" t="s">
        <v>191</v>
      </c>
      <c r="B101" s="5" t="s">
        <v>4</v>
      </c>
      <c r="C101" s="31">
        <v>1728.108368649544</v>
      </c>
    </row>
    <row r="102" spans="1:3">
      <c r="A102" t="s">
        <v>202</v>
      </c>
      <c r="B102" s="5" t="s">
        <v>10</v>
      </c>
      <c r="C102" s="31">
        <v>1752.9887013088573</v>
      </c>
    </row>
    <row r="103" spans="1:3">
      <c r="A103" t="s">
        <v>197</v>
      </c>
      <c r="B103" s="5" t="s">
        <v>4</v>
      </c>
      <c r="C103" s="31">
        <v>1767.8976265048716</v>
      </c>
    </row>
    <row r="104" spans="1:3">
      <c r="A104" t="s">
        <v>188</v>
      </c>
      <c r="B104" s="5" t="s">
        <v>7</v>
      </c>
      <c r="C104" s="31">
        <v>1780.5616278599441</v>
      </c>
    </row>
    <row r="105" spans="1:3">
      <c r="A105" t="s">
        <v>201</v>
      </c>
      <c r="B105" s="5" t="s">
        <v>7</v>
      </c>
      <c r="C105" s="31">
        <v>1824.0108518474069</v>
      </c>
    </row>
    <row r="106" spans="1:3">
      <c r="A106" t="s">
        <v>185</v>
      </c>
      <c r="B106" s="5" t="s">
        <v>7</v>
      </c>
      <c r="C106" s="31">
        <v>1835.7957015424422</v>
      </c>
    </row>
    <row r="107" spans="1:3">
      <c r="A107" t="s">
        <v>206</v>
      </c>
      <c r="B107" s="5" t="s">
        <v>8</v>
      </c>
      <c r="C107" s="31">
        <v>1887.4621501519821</v>
      </c>
    </row>
    <row r="108" spans="1:3">
      <c r="A108" t="s">
        <v>197</v>
      </c>
      <c r="B108" s="5" t="s">
        <v>309</v>
      </c>
      <c r="C108" s="31">
        <v>1914.1312352325581</v>
      </c>
    </row>
    <row r="109" spans="1:3">
      <c r="A109" t="s">
        <v>203</v>
      </c>
      <c r="B109" s="5" t="s">
        <v>309</v>
      </c>
      <c r="C109" s="31">
        <v>1914.1312352325581</v>
      </c>
    </row>
    <row r="110" spans="1:3">
      <c r="A110" t="s">
        <v>187</v>
      </c>
      <c r="B110" s="5" t="s">
        <v>309</v>
      </c>
      <c r="C110" s="31">
        <v>1947.0334226196157</v>
      </c>
    </row>
    <row r="111" spans="1:3">
      <c r="A111" t="s">
        <v>191</v>
      </c>
      <c r="B111" s="5" t="s">
        <v>309</v>
      </c>
      <c r="C111" s="31">
        <v>1947.0334226196157</v>
      </c>
    </row>
    <row r="112" spans="1:3">
      <c r="A112" t="s">
        <v>227</v>
      </c>
      <c r="B112" s="5" t="s">
        <v>8</v>
      </c>
      <c r="C112" s="31">
        <v>1948.0273630746849</v>
      </c>
    </row>
    <row r="113" spans="1:3">
      <c r="A113" t="s">
        <v>188</v>
      </c>
      <c r="B113" s="5" t="s">
        <v>8</v>
      </c>
      <c r="C113" s="31">
        <v>1948.0273630746849</v>
      </c>
    </row>
    <row r="114" spans="1:3">
      <c r="A114" t="s">
        <v>186</v>
      </c>
      <c r="B114" s="5" t="s">
        <v>8</v>
      </c>
      <c r="C114" s="31">
        <v>2064.7899079291319</v>
      </c>
    </row>
    <row r="115" spans="1:3">
      <c r="A115" t="s">
        <v>197</v>
      </c>
      <c r="B115" s="5" t="s">
        <v>9</v>
      </c>
      <c r="C115" s="31">
        <v>2124.787022461152</v>
      </c>
    </row>
    <row r="116" spans="1:3">
      <c r="A116" t="s">
        <v>185</v>
      </c>
      <c r="B116" s="5" t="s">
        <v>4</v>
      </c>
      <c r="C116" s="31">
        <v>2127.8166817377883</v>
      </c>
    </row>
    <row r="117" spans="1:3">
      <c r="A117" t="s">
        <v>201</v>
      </c>
      <c r="B117" s="5" t="s">
        <v>8</v>
      </c>
      <c r="C117" s="31">
        <v>2168.7432489344446</v>
      </c>
    </row>
    <row r="118" spans="1:3">
      <c r="A118" t="s">
        <v>216</v>
      </c>
      <c r="B118" s="5" t="s">
        <v>8</v>
      </c>
      <c r="C118" s="31">
        <v>2174.4865743918435</v>
      </c>
    </row>
    <row r="119" spans="1:3">
      <c r="A119" t="s">
        <v>187</v>
      </c>
      <c r="B119" s="5" t="s">
        <v>9</v>
      </c>
      <c r="C119" s="31">
        <v>2175.6437769967006</v>
      </c>
    </row>
    <row r="120" spans="1:3">
      <c r="A120" t="s">
        <v>188</v>
      </c>
      <c r="B120" s="5" t="s">
        <v>4</v>
      </c>
      <c r="C120" s="31">
        <v>2181.524650566344</v>
      </c>
    </row>
    <row r="121" spans="1:3">
      <c r="A121" t="s">
        <v>228</v>
      </c>
      <c r="B121" s="5" t="s">
        <v>309</v>
      </c>
      <c r="C121" s="31">
        <v>2256.8544243092242</v>
      </c>
    </row>
    <row r="122" spans="1:3">
      <c r="A122" t="s">
        <v>188</v>
      </c>
      <c r="B122" s="5" t="s">
        <v>309</v>
      </c>
      <c r="C122" s="31">
        <v>2256.8544243092242</v>
      </c>
    </row>
    <row r="123" spans="1:3">
      <c r="A123" t="s">
        <v>212</v>
      </c>
      <c r="B123" s="5" t="s">
        <v>4</v>
      </c>
      <c r="C123" s="31">
        <v>2285.5906381321406</v>
      </c>
    </row>
    <row r="124" spans="1:3">
      <c r="A124" t="s">
        <v>186</v>
      </c>
      <c r="B124" s="5" t="s">
        <v>4</v>
      </c>
      <c r="C124" s="31">
        <v>2303.9116612289999</v>
      </c>
    </row>
    <row r="125" spans="1:3">
      <c r="A125" t="s">
        <v>225</v>
      </c>
      <c r="B125" s="5" t="s">
        <v>309</v>
      </c>
      <c r="C125" s="31">
        <v>2349.7556966089305</v>
      </c>
    </row>
    <row r="126" spans="1:3">
      <c r="A126" t="s">
        <v>201</v>
      </c>
      <c r="B126" s="5" t="s">
        <v>309</v>
      </c>
      <c r="C126" s="31">
        <v>2349.7556966089305</v>
      </c>
    </row>
    <row r="127" spans="1:3">
      <c r="A127" t="s">
        <v>186</v>
      </c>
      <c r="B127" s="5" t="s">
        <v>309</v>
      </c>
      <c r="C127" s="31">
        <v>2354.389208741934</v>
      </c>
    </row>
    <row r="128" spans="1:3">
      <c r="A128" t="s">
        <v>209</v>
      </c>
      <c r="B128" s="5" t="s">
        <v>4</v>
      </c>
      <c r="C128" s="31">
        <v>2435.9329995128469</v>
      </c>
    </row>
    <row r="129" spans="1:3">
      <c r="A129" t="s">
        <v>188</v>
      </c>
      <c r="B129" s="5" t="s">
        <v>9</v>
      </c>
      <c r="C129" s="31">
        <v>2439.7504222158786</v>
      </c>
    </row>
    <row r="130" spans="1:3">
      <c r="A130" t="s">
        <v>201</v>
      </c>
      <c r="B130" s="5" t="s">
        <v>9</v>
      </c>
      <c r="C130" s="31">
        <v>2473.5109325901722</v>
      </c>
    </row>
    <row r="131" spans="1:3">
      <c r="A131" t="s">
        <v>241</v>
      </c>
      <c r="B131" s="5" t="s">
        <v>10</v>
      </c>
      <c r="C131" s="31">
        <v>2489.8853951394108</v>
      </c>
    </row>
    <row r="132" spans="1:3">
      <c r="A132" t="s">
        <v>228</v>
      </c>
      <c r="B132" s="5" t="s">
        <v>10</v>
      </c>
      <c r="C132" s="31">
        <v>2511.0475081125473</v>
      </c>
    </row>
    <row r="133" spans="1:3">
      <c r="A133" t="s">
        <v>186</v>
      </c>
      <c r="B133" s="5" t="s">
        <v>9</v>
      </c>
      <c r="C133" s="31">
        <v>2527.4165119207196</v>
      </c>
    </row>
    <row r="134" spans="1:3">
      <c r="A134" t="s">
        <v>211</v>
      </c>
      <c r="B134" s="5" t="s">
        <v>10</v>
      </c>
      <c r="C134" s="31">
        <v>2530.8124576644605</v>
      </c>
    </row>
    <row r="135" spans="1:3">
      <c r="A135" t="s">
        <v>225</v>
      </c>
      <c r="B135" s="5" t="s">
        <v>10</v>
      </c>
      <c r="C135" s="31">
        <v>2530.8124576644605</v>
      </c>
    </row>
    <row r="136" spans="1:3">
      <c r="A136" t="s">
        <v>201</v>
      </c>
      <c r="B136" s="5" t="s">
        <v>10</v>
      </c>
      <c r="C136" s="31">
        <v>2530.8124576644605</v>
      </c>
    </row>
    <row r="138" spans="1:3">
      <c r="B138" s="20" t="s">
        <v>345</v>
      </c>
      <c r="C138" s="31">
        <f>MEDIAN(C2:C136)</f>
        <v>1293.4220529074605</v>
      </c>
    </row>
    <row r="139" spans="1:3">
      <c r="B139" s="20" t="s">
        <v>346</v>
      </c>
      <c r="C139" s="31">
        <f>AVERAGE(C2:C136)</f>
        <v>1303.0012410736842</v>
      </c>
    </row>
    <row r="140" spans="1:3">
      <c r="B140" s="20" t="s">
        <v>347</v>
      </c>
      <c r="C140" s="31">
        <f>MODE(C2:C136)</f>
        <v>1719.280446908554</v>
      </c>
    </row>
    <row r="141" spans="1:3">
      <c r="B141" s="20" t="s">
        <v>348</v>
      </c>
      <c r="C141" s="31">
        <f>MAX(C2:C136)</f>
        <v>2530.8124576644605</v>
      </c>
    </row>
    <row r="142" spans="1:3">
      <c r="B142" s="20" t="s">
        <v>349</v>
      </c>
      <c r="C142" s="31">
        <f>MIN(C2:C136)</f>
        <v>38.303373301587214</v>
      </c>
    </row>
    <row r="143" spans="1:3">
      <c r="B143" s="20"/>
    </row>
  </sheetData>
  <sortState ref="A1:C580">
    <sortCondition ref="C1:C580"/>
    <sortCondition ref="A1:A580"/>
    <sortCondition ref="B1:B580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66"/>
  <sheetViews>
    <sheetView workbookViewId="0">
      <selection activeCell="U37" sqref="U37"/>
    </sheetView>
  </sheetViews>
  <sheetFormatPr baseColWidth="10" defaultColWidth="8.83203125" defaultRowHeight="14" x14ac:dyDescent="0"/>
  <cols>
    <col min="1" max="1" width="22.33203125" bestFit="1" customWidth="1"/>
    <col min="2" max="2" width="16.33203125" style="5" bestFit="1" customWidth="1"/>
    <col min="3" max="3" width="4.83203125" style="5" bestFit="1" customWidth="1"/>
    <col min="4" max="4" width="4.5" style="5" bestFit="1" customWidth="1"/>
    <col min="5" max="5" width="4.1640625" style="5" bestFit="1" customWidth="1"/>
    <col min="6" max="6" width="3.83203125" style="5" bestFit="1" customWidth="1"/>
    <col min="7" max="8" width="4.1640625" style="5" bestFit="1" customWidth="1"/>
    <col min="9" max="9" width="3.1640625" style="5" bestFit="1" customWidth="1"/>
    <col min="10" max="10" width="14.1640625" style="5" bestFit="1" customWidth="1"/>
    <col min="11" max="11" width="9.6640625" style="5" bestFit="1" customWidth="1"/>
    <col min="12" max="12" width="3.33203125" style="5" bestFit="1" customWidth="1"/>
    <col min="13" max="13" width="11.33203125" style="5" bestFit="1" customWidth="1"/>
  </cols>
  <sheetData>
    <row r="3" spans="1:13">
      <c r="A3" s="25" t="s">
        <v>339</v>
      </c>
      <c r="B3" s="27" t="s">
        <v>340</v>
      </c>
    </row>
    <row r="4" spans="1:13">
      <c r="A4" s="25" t="s">
        <v>341</v>
      </c>
      <c r="B4" s="5" t="s">
        <v>8</v>
      </c>
      <c r="C4" s="5" t="s">
        <v>5</v>
      </c>
      <c r="D4" s="5" t="s">
        <v>309</v>
      </c>
      <c r="E4" s="5" t="s">
        <v>4</v>
      </c>
      <c r="F4" s="5" t="s">
        <v>6</v>
      </c>
      <c r="G4" s="5" t="s">
        <v>9</v>
      </c>
      <c r="H4" s="5" t="s">
        <v>7</v>
      </c>
      <c r="I4" s="5" t="s">
        <v>10</v>
      </c>
      <c r="J4" s="5" t="s">
        <v>310</v>
      </c>
      <c r="K4" s="5" t="s">
        <v>311</v>
      </c>
      <c r="L4" s="5" t="s">
        <v>3</v>
      </c>
      <c r="M4" s="5" t="s">
        <v>342</v>
      </c>
    </row>
    <row r="5" spans="1:13">
      <c r="A5" s="21" t="s">
        <v>32</v>
      </c>
      <c r="B5" s="28">
        <v>1</v>
      </c>
      <c r="C5" s="28"/>
      <c r="D5" s="28"/>
      <c r="E5" s="28"/>
      <c r="F5" s="28"/>
      <c r="G5" s="28"/>
      <c r="H5" s="28"/>
      <c r="I5" s="28"/>
      <c r="J5" s="28">
        <v>1</v>
      </c>
      <c r="K5" s="28"/>
      <c r="L5" s="28"/>
      <c r="M5" s="28">
        <v>2</v>
      </c>
    </row>
    <row r="6" spans="1:13">
      <c r="A6" s="21" t="s">
        <v>49</v>
      </c>
      <c r="B6" s="28"/>
      <c r="C6" s="28"/>
      <c r="D6" s="28"/>
      <c r="E6" s="28"/>
      <c r="F6" s="28"/>
      <c r="G6" s="28"/>
      <c r="H6" s="28"/>
      <c r="I6" s="28">
        <v>1</v>
      </c>
      <c r="J6" s="28"/>
      <c r="K6" s="28"/>
      <c r="L6" s="28"/>
      <c r="M6" s="28">
        <v>1</v>
      </c>
    </row>
    <row r="7" spans="1:13">
      <c r="A7" s="21" t="s">
        <v>59</v>
      </c>
      <c r="B7" s="28"/>
      <c r="C7" s="28"/>
      <c r="D7" s="28"/>
      <c r="E7" s="28"/>
      <c r="F7" s="28">
        <v>1</v>
      </c>
      <c r="G7" s="28"/>
      <c r="H7" s="28"/>
      <c r="I7" s="28"/>
      <c r="J7" s="28"/>
      <c r="K7" s="28"/>
      <c r="L7" s="28"/>
      <c r="M7" s="28">
        <v>1</v>
      </c>
    </row>
    <row r="8" spans="1:13">
      <c r="A8" s="21" t="s">
        <v>39</v>
      </c>
      <c r="B8" s="28"/>
      <c r="C8" s="28"/>
      <c r="D8" s="28"/>
      <c r="E8" s="28">
        <v>1</v>
      </c>
      <c r="F8" s="28"/>
      <c r="G8" s="28">
        <v>1</v>
      </c>
      <c r="H8" s="28"/>
      <c r="I8" s="28"/>
      <c r="J8" s="28"/>
      <c r="K8" s="28"/>
      <c r="L8" s="28"/>
      <c r="M8" s="28">
        <v>2</v>
      </c>
    </row>
    <row r="9" spans="1:13">
      <c r="A9" s="21" t="s">
        <v>51</v>
      </c>
      <c r="B9" s="28"/>
      <c r="C9" s="28"/>
      <c r="D9" s="28"/>
      <c r="E9" s="28">
        <v>1</v>
      </c>
      <c r="F9" s="28"/>
      <c r="G9" s="28"/>
      <c r="H9" s="28"/>
      <c r="I9" s="28"/>
      <c r="J9" s="28"/>
      <c r="K9" s="28"/>
      <c r="L9" s="28">
        <v>1</v>
      </c>
      <c r="M9" s="28">
        <v>2</v>
      </c>
    </row>
    <row r="10" spans="1:13">
      <c r="A10" s="21" t="s">
        <v>14</v>
      </c>
      <c r="B10" s="28">
        <v>1</v>
      </c>
      <c r="C10" s="28"/>
      <c r="D10" s="28"/>
      <c r="E10" s="28"/>
      <c r="F10" s="28"/>
      <c r="G10" s="28"/>
      <c r="H10" s="28"/>
      <c r="I10" s="28">
        <v>1</v>
      </c>
      <c r="J10" s="28"/>
      <c r="K10" s="28"/>
      <c r="L10" s="28"/>
      <c r="M10" s="28">
        <v>2</v>
      </c>
    </row>
    <row r="11" spans="1:13">
      <c r="A11" s="21" t="s">
        <v>23</v>
      </c>
      <c r="B11" s="28"/>
      <c r="C11" s="28">
        <v>1</v>
      </c>
      <c r="D11" s="28">
        <v>1</v>
      </c>
      <c r="E11" s="28">
        <v>1</v>
      </c>
      <c r="F11" s="28"/>
      <c r="G11" s="28"/>
      <c r="H11" s="28"/>
      <c r="I11" s="28"/>
      <c r="J11" s="28"/>
      <c r="K11" s="28">
        <v>1</v>
      </c>
      <c r="L11" s="28">
        <v>1</v>
      </c>
      <c r="M11" s="28">
        <v>5</v>
      </c>
    </row>
    <row r="12" spans="1:13">
      <c r="A12" s="21" t="s">
        <v>67</v>
      </c>
      <c r="B12" s="28"/>
      <c r="C12" s="28"/>
      <c r="D12" s="28"/>
      <c r="E12" s="28"/>
      <c r="F12" s="28">
        <v>1</v>
      </c>
      <c r="G12" s="28"/>
      <c r="H12" s="28"/>
      <c r="I12" s="28">
        <v>1</v>
      </c>
      <c r="J12" s="28"/>
      <c r="K12" s="28"/>
      <c r="L12" s="28"/>
      <c r="M12" s="28">
        <v>2</v>
      </c>
    </row>
    <row r="13" spans="1:13">
      <c r="A13" s="21" t="s">
        <v>42</v>
      </c>
      <c r="B13" s="28"/>
      <c r="C13" s="28"/>
      <c r="D13" s="28">
        <v>1</v>
      </c>
      <c r="E13" s="28">
        <v>1</v>
      </c>
      <c r="F13" s="28"/>
      <c r="G13" s="28"/>
      <c r="H13" s="28"/>
      <c r="I13" s="28"/>
      <c r="J13" s="28">
        <v>1</v>
      </c>
      <c r="K13" s="28">
        <v>1</v>
      </c>
      <c r="L13" s="28"/>
      <c r="M13" s="28">
        <v>4</v>
      </c>
    </row>
    <row r="14" spans="1:13">
      <c r="A14" s="21" t="s">
        <v>22</v>
      </c>
      <c r="B14" s="28">
        <v>1</v>
      </c>
      <c r="C14" s="28">
        <v>1</v>
      </c>
      <c r="D14" s="28">
        <v>1</v>
      </c>
      <c r="E14" s="28">
        <v>1</v>
      </c>
      <c r="F14" s="28"/>
      <c r="G14" s="28"/>
      <c r="H14" s="28">
        <v>1</v>
      </c>
      <c r="I14" s="28"/>
      <c r="J14" s="28">
        <v>1</v>
      </c>
      <c r="K14" s="28"/>
      <c r="L14" s="28">
        <v>1</v>
      </c>
      <c r="M14" s="28">
        <v>7</v>
      </c>
    </row>
    <row r="15" spans="1:13">
      <c r="A15" s="21" t="s">
        <v>48</v>
      </c>
      <c r="B15" s="28"/>
      <c r="C15" s="28"/>
      <c r="D15" s="28">
        <v>1</v>
      </c>
      <c r="E15" s="28"/>
      <c r="F15" s="28"/>
      <c r="G15" s="28">
        <v>1</v>
      </c>
      <c r="H15" s="28"/>
      <c r="I15" s="28"/>
      <c r="J15" s="28"/>
      <c r="K15" s="28"/>
      <c r="L15" s="28"/>
      <c r="M15" s="28">
        <v>2</v>
      </c>
    </row>
    <row r="16" spans="1:13">
      <c r="A16" s="21" t="s">
        <v>66</v>
      </c>
      <c r="B16" s="28"/>
      <c r="C16" s="28"/>
      <c r="D16" s="28"/>
      <c r="E16" s="28">
        <v>1</v>
      </c>
      <c r="F16" s="28"/>
      <c r="G16" s="28"/>
      <c r="H16" s="28"/>
      <c r="I16" s="28"/>
      <c r="J16" s="28"/>
      <c r="K16" s="28"/>
      <c r="L16" s="28">
        <v>1</v>
      </c>
      <c r="M16" s="28">
        <v>2</v>
      </c>
    </row>
    <row r="17" spans="1:13">
      <c r="A17" s="21" t="s">
        <v>71</v>
      </c>
      <c r="B17" s="28">
        <v>1</v>
      </c>
      <c r="C17" s="28">
        <v>1</v>
      </c>
      <c r="D17" s="28"/>
      <c r="E17" s="28"/>
      <c r="F17" s="28"/>
      <c r="G17" s="28"/>
      <c r="H17" s="28"/>
      <c r="I17" s="28"/>
      <c r="J17" s="28"/>
      <c r="K17" s="28"/>
      <c r="L17" s="28"/>
      <c r="M17" s="28">
        <v>2</v>
      </c>
    </row>
    <row r="18" spans="1:13">
      <c r="A18" s="21" t="s">
        <v>65</v>
      </c>
      <c r="B18" s="28"/>
      <c r="C18" s="28"/>
      <c r="D18" s="28"/>
      <c r="E18" s="28"/>
      <c r="F18" s="28"/>
      <c r="G18" s="28"/>
      <c r="H18" s="28"/>
      <c r="I18" s="28">
        <v>1</v>
      </c>
      <c r="J18" s="28"/>
      <c r="K18" s="28"/>
      <c r="L18" s="28"/>
      <c r="M18" s="28">
        <v>1</v>
      </c>
    </row>
    <row r="19" spans="1:13">
      <c r="A19" s="21" t="s">
        <v>43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>
        <v>1</v>
      </c>
      <c r="M19" s="28">
        <v>1</v>
      </c>
    </row>
    <row r="20" spans="1:13">
      <c r="A20" s="21" t="s">
        <v>34</v>
      </c>
      <c r="B20" s="28">
        <v>1</v>
      </c>
      <c r="C20" s="28"/>
      <c r="D20" s="28"/>
      <c r="E20" s="28">
        <v>1</v>
      </c>
      <c r="F20" s="28"/>
      <c r="G20" s="28">
        <v>1</v>
      </c>
      <c r="H20" s="28"/>
      <c r="I20" s="28"/>
      <c r="J20" s="28"/>
      <c r="K20" s="28"/>
      <c r="L20" s="28">
        <v>1</v>
      </c>
      <c r="M20" s="28">
        <v>4</v>
      </c>
    </row>
    <row r="21" spans="1:13">
      <c r="A21" s="21" t="s">
        <v>40</v>
      </c>
      <c r="B21" s="28"/>
      <c r="C21" s="28"/>
      <c r="D21" s="28"/>
      <c r="E21" s="28"/>
      <c r="F21" s="28"/>
      <c r="G21" s="28"/>
      <c r="H21" s="28"/>
      <c r="I21" s="28"/>
      <c r="J21" s="28">
        <v>1</v>
      </c>
      <c r="K21" s="28"/>
      <c r="L21" s="28"/>
      <c r="M21" s="28">
        <v>1</v>
      </c>
    </row>
    <row r="22" spans="1:13">
      <c r="A22" s="21" t="s">
        <v>37</v>
      </c>
      <c r="B22" s="28"/>
      <c r="C22" s="28"/>
      <c r="D22" s="28"/>
      <c r="E22" s="28">
        <v>1</v>
      </c>
      <c r="F22" s="28"/>
      <c r="G22" s="28"/>
      <c r="H22" s="28">
        <v>1</v>
      </c>
      <c r="I22" s="28"/>
      <c r="J22" s="28"/>
      <c r="K22" s="28"/>
      <c r="L22" s="28"/>
      <c r="M22" s="28">
        <v>2</v>
      </c>
    </row>
    <row r="23" spans="1:13">
      <c r="A23" s="21" t="s">
        <v>33</v>
      </c>
      <c r="B23" s="28"/>
      <c r="C23" s="28"/>
      <c r="D23" s="28"/>
      <c r="E23" s="28"/>
      <c r="F23" s="28"/>
      <c r="G23" s="28">
        <v>1</v>
      </c>
      <c r="H23" s="28"/>
      <c r="I23" s="28"/>
      <c r="J23" s="28"/>
      <c r="K23" s="28"/>
      <c r="L23" s="28">
        <v>1</v>
      </c>
      <c r="M23" s="28">
        <v>2</v>
      </c>
    </row>
    <row r="24" spans="1:13">
      <c r="A24" s="21" t="s">
        <v>30</v>
      </c>
      <c r="B24" s="28">
        <v>1</v>
      </c>
      <c r="C24" s="28"/>
      <c r="D24" s="28">
        <v>1</v>
      </c>
      <c r="E24" s="28"/>
      <c r="F24" s="28"/>
      <c r="G24" s="28">
        <v>1</v>
      </c>
      <c r="H24" s="28"/>
      <c r="I24" s="28"/>
      <c r="J24" s="28">
        <v>1</v>
      </c>
      <c r="K24" s="28">
        <v>1</v>
      </c>
      <c r="L24" s="28"/>
      <c r="M24" s="28">
        <v>5</v>
      </c>
    </row>
    <row r="25" spans="1:13">
      <c r="A25" s="21" t="s">
        <v>60</v>
      </c>
      <c r="B25" s="28"/>
      <c r="C25" s="28"/>
      <c r="D25" s="28"/>
      <c r="E25" s="28"/>
      <c r="F25" s="28"/>
      <c r="G25" s="28">
        <v>1</v>
      </c>
      <c r="H25" s="28"/>
      <c r="I25" s="28">
        <v>1</v>
      </c>
      <c r="J25" s="28"/>
      <c r="K25" s="28"/>
      <c r="L25" s="28">
        <v>1</v>
      </c>
      <c r="M25" s="28">
        <v>3</v>
      </c>
    </row>
    <row r="26" spans="1:13">
      <c r="A26" s="21" t="s">
        <v>167</v>
      </c>
      <c r="B26" s="28"/>
      <c r="C26" s="28"/>
      <c r="D26" s="28"/>
      <c r="E26" s="28"/>
      <c r="F26" s="28">
        <v>1</v>
      </c>
      <c r="G26" s="28"/>
      <c r="H26" s="28"/>
      <c r="I26" s="28"/>
      <c r="J26" s="28"/>
      <c r="K26" s="28"/>
      <c r="L26" s="28"/>
      <c r="M26" s="28">
        <v>1</v>
      </c>
    </row>
    <row r="27" spans="1:13">
      <c r="A27" s="21" t="s">
        <v>58</v>
      </c>
      <c r="B27" s="28"/>
      <c r="C27" s="28">
        <v>1</v>
      </c>
      <c r="D27" s="28"/>
      <c r="E27" s="28">
        <v>1</v>
      </c>
      <c r="F27" s="28"/>
      <c r="G27" s="28"/>
      <c r="H27" s="28"/>
      <c r="I27" s="28"/>
      <c r="J27" s="28"/>
      <c r="K27" s="28"/>
      <c r="L27" s="28"/>
      <c r="M27" s="28">
        <v>2</v>
      </c>
    </row>
    <row r="28" spans="1:13">
      <c r="A28" s="21" t="s">
        <v>45</v>
      </c>
      <c r="B28" s="28"/>
      <c r="C28" s="28"/>
      <c r="D28" s="28"/>
      <c r="E28" s="28"/>
      <c r="F28" s="28">
        <v>1</v>
      </c>
      <c r="G28" s="28"/>
      <c r="H28" s="28"/>
      <c r="I28" s="28"/>
      <c r="J28" s="28"/>
      <c r="K28" s="28"/>
      <c r="L28" s="28"/>
      <c r="M28" s="28">
        <v>1</v>
      </c>
    </row>
    <row r="29" spans="1:13">
      <c r="A29" s="21" t="s">
        <v>70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>
        <v>1</v>
      </c>
      <c r="M29" s="28">
        <v>1</v>
      </c>
    </row>
    <row r="30" spans="1:13">
      <c r="A30" s="21" t="s">
        <v>13</v>
      </c>
      <c r="B30" s="28">
        <v>1</v>
      </c>
      <c r="C30" s="28">
        <v>1</v>
      </c>
      <c r="D30" s="28"/>
      <c r="E30" s="28">
        <v>1</v>
      </c>
      <c r="F30" s="28"/>
      <c r="G30" s="28"/>
      <c r="H30" s="28"/>
      <c r="I30" s="28"/>
      <c r="J30" s="28"/>
      <c r="K30" s="28"/>
      <c r="L30" s="28"/>
      <c r="M30" s="28">
        <v>3</v>
      </c>
    </row>
    <row r="31" spans="1:13">
      <c r="A31" s="21" t="s">
        <v>53</v>
      </c>
      <c r="B31" s="28"/>
      <c r="C31" s="28">
        <v>1</v>
      </c>
      <c r="D31" s="28"/>
      <c r="E31" s="28">
        <v>1</v>
      </c>
      <c r="F31" s="28"/>
      <c r="G31" s="28"/>
      <c r="H31" s="28"/>
      <c r="I31" s="28"/>
      <c r="J31" s="28"/>
      <c r="K31" s="28"/>
      <c r="L31" s="28"/>
      <c r="M31" s="28">
        <v>2</v>
      </c>
    </row>
    <row r="32" spans="1:13">
      <c r="A32" s="21" t="s">
        <v>36</v>
      </c>
      <c r="B32" s="28"/>
      <c r="C32" s="28"/>
      <c r="D32" s="28"/>
      <c r="E32" s="28"/>
      <c r="F32" s="28">
        <v>1</v>
      </c>
      <c r="G32" s="28"/>
      <c r="H32" s="28"/>
      <c r="I32" s="28"/>
      <c r="J32" s="28"/>
      <c r="K32" s="28"/>
      <c r="L32" s="28"/>
      <c r="M32" s="28">
        <v>1</v>
      </c>
    </row>
    <row r="33" spans="1:13">
      <c r="A33" s="21" t="s">
        <v>35</v>
      </c>
      <c r="B33" s="28">
        <v>1</v>
      </c>
      <c r="C33" s="28">
        <v>1</v>
      </c>
      <c r="D33" s="28"/>
      <c r="E33" s="28">
        <v>1</v>
      </c>
      <c r="F33" s="28"/>
      <c r="G33" s="28">
        <v>1</v>
      </c>
      <c r="H33" s="28"/>
      <c r="I33" s="28"/>
      <c r="J33" s="28"/>
      <c r="K33" s="28"/>
      <c r="L33" s="28"/>
      <c r="M33" s="28">
        <v>4</v>
      </c>
    </row>
    <row r="34" spans="1:13">
      <c r="A34" s="21" t="s">
        <v>56</v>
      </c>
      <c r="B34" s="28">
        <v>1</v>
      </c>
      <c r="C34" s="28"/>
      <c r="D34" s="28">
        <v>1</v>
      </c>
      <c r="E34" s="28"/>
      <c r="F34" s="28"/>
      <c r="G34" s="28"/>
      <c r="H34" s="28"/>
      <c r="I34" s="28">
        <v>1</v>
      </c>
      <c r="J34" s="28"/>
      <c r="K34" s="28"/>
      <c r="L34" s="28"/>
      <c r="M34" s="28">
        <v>3</v>
      </c>
    </row>
    <row r="35" spans="1:13">
      <c r="A35" s="21" t="s">
        <v>63</v>
      </c>
      <c r="B35" s="28">
        <v>1</v>
      </c>
      <c r="C35" s="28"/>
      <c r="D35" s="28"/>
      <c r="E35" s="28">
        <v>1</v>
      </c>
      <c r="F35" s="28"/>
      <c r="G35" s="28"/>
      <c r="H35" s="28">
        <v>1</v>
      </c>
      <c r="I35" s="28"/>
      <c r="J35" s="28">
        <v>1</v>
      </c>
      <c r="K35" s="28">
        <v>1</v>
      </c>
      <c r="L35" s="28"/>
      <c r="M35" s="28">
        <v>5</v>
      </c>
    </row>
    <row r="36" spans="1:13">
      <c r="A36" s="21" t="s">
        <v>47</v>
      </c>
      <c r="B36" s="28"/>
      <c r="C36" s="28"/>
      <c r="D36" s="28">
        <v>1</v>
      </c>
      <c r="E36" s="28"/>
      <c r="F36" s="28"/>
      <c r="G36" s="28">
        <v>1</v>
      </c>
      <c r="H36" s="28"/>
      <c r="I36" s="28"/>
      <c r="J36" s="28">
        <v>1</v>
      </c>
      <c r="K36" s="28"/>
      <c r="L36" s="28"/>
      <c r="M36" s="28">
        <v>3</v>
      </c>
    </row>
    <row r="37" spans="1:13">
      <c r="A37" s="21" t="s">
        <v>26</v>
      </c>
      <c r="B37" s="28">
        <v>1</v>
      </c>
      <c r="C37" s="28">
        <v>1</v>
      </c>
      <c r="D37" s="28">
        <v>1</v>
      </c>
      <c r="E37" s="28">
        <v>1</v>
      </c>
      <c r="F37" s="28">
        <v>1</v>
      </c>
      <c r="G37" s="28"/>
      <c r="H37" s="28"/>
      <c r="I37" s="28">
        <v>1</v>
      </c>
      <c r="J37" s="28"/>
      <c r="K37" s="28"/>
      <c r="L37" s="28">
        <v>1</v>
      </c>
      <c r="M37" s="28">
        <v>7</v>
      </c>
    </row>
    <row r="38" spans="1:13">
      <c r="A38" s="21" t="s">
        <v>25</v>
      </c>
      <c r="B38" s="28"/>
      <c r="C38" s="28"/>
      <c r="D38" s="28">
        <v>1</v>
      </c>
      <c r="E38" s="28"/>
      <c r="F38" s="28"/>
      <c r="G38" s="28"/>
      <c r="H38" s="28"/>
      <c r="I38" s="28"/>
      <c r="J38" s="28"/>
      <c r="K38" s="28"/>
      <c r="L38" s="28">
        <v>1</v>
      </c>
      <c r="M38" s="28">
        <v>2</v>
      </c>
    </row>
    <row r="39" spans="1:13">
      <c r="A39" s="21" t="s">
        <v>64</v>
      </c>
      <c r="B39" s="28">
        <v>1</v>
      </c>
      <c r="C39" s="28"/>
      <c r="D39" s="28"/>
      <c r="E39" s="28"/>
      <c r="F39" s="28"/>
      <c r="G39" s="28">
        <v>1</v>
      </c>
      <c r="H39" s="28"/>
      <c r="I39" s="28"/>
      <c r="J39" s="28">
        <v>1</v>
      </c>
      <c r="K39" s="28"/>
      <c r="L39" s="28"/>
      <c r="M39" s="28">
        <v>3</v>
      </c>
    </row>
    <row r="40" spans="1:13">
      <c r="A40" s="21" t="s">
        <v>61</v>
      </c>
      <c r="B40" s="28"/>
      <c r="C40" s="28">
        <v>1</v>
      </c>
      <c r="D40" s="28"/>
      <c r="E40" s="28">
        <v>1</v>
      </c>
      <c r="F40" s="28"/>
      <c r="G40" s="28"/>
      <c r="H40" s="28"/>
      <c r="I40" s="28"/>
      <c r="J40" s="28">
        <v>1</v>
      </c>
      <c r="K40" s="28"/>
      <c r="L40" s="28">
        <v>1</v>
      </c>
      <c r="M40" s="28">
        <v>4</v>
      </c>
    </row>
    <row r="41" spans="1:13">
      <c r="A41" s="21" t="s">
        <v>29</v>
      </c>
      <c r="B41" s="28"/>
      <c r="C41" s="28"/>
      <c r="D41" s="28"/>
      <c r="E41" s="28"/>
      <c r="F41" s="28"/>
      <c r="G41" s="28"/>
      <c r="H41" s="28"/>
      <c r="I41" s="28"/>
      <c r="J41" s="28"/>
      <c r="K41" s="28">
        <v>1</v>
      </c>
      <c r="L41" s="28"/>
      <c r="M41" s="28">
        <v>1</v>
      </c>
    </row>
    <row r="42" spans="1:13">
      <c r="A42" s="21" t="s">
        <v>24</v>
      </c>
      <c r="B42" s="28">
        <v>1</v>
      </c>
      <c r="C42" s="28"/>
      <c r="D42" s="28">
        <v>1</v>
      </c>
      <c r="E42" s="28">
        <v>1</v>
      </c>
      <c r="F42" s="28"/>
      <c r="G42" s="28">
        <v>1</v>
      </c>
      <c r="H42" s="28"/>
      <c r="I42" s="28">
        <v>1</v>
      </c>
      <c r="J42" s="28"/>
      <c r="K42" s="28"/>
      <c r="L42" s="28"/>
      <c r="M42" s="28">
        <v>5</v>
      </c>
    </row>
    <row r="43" spans="1:13">
      <c r="A43" s="21" t="s">
        <v>72</v>
      </c>
      <c r="B43" s="28"/>
      <c r="C43" s="28"/>
      <c r="D43" s="28">
        <v>1</v>
      </c>
      <c r="E43" s="28">
        <v>1</v>
      </c>
      <c r="F43" s="28"/>
      <c r="G43" s="28"/>
      <c r="H43" s="28">
        <v>1</v>
      </c>
      <c r="I43" s="28"/>
      <c r="J43" s="28"/>
      <c r="K43" s="28"/>
      <c r="L43" s="28"/>
      <c r="M43" s="28">
        <v>3</v>
      </c>
    </row>
    <row r="44" spans="1:13">
      <c r="A44" s="21" t="s">
        <v>38</v>
      </c>
      <c r="B44" s="28">
        <v>1</v>
      </c>
      <c r="C44" s="28"/>
      <c r="D44" s="28"/>
      <c r="E44" s="28"/>
      <c r="F44" s="28"/>
      <c r="G44" s="28"/>
      <c r="H44" s="28"/>
      <c r="I44" s="28"/>
      <c r="J44" s="28">
        <v>1</v>
      </c>
      <c r="K44" s="28"/>
      <c r="L44" s="28"/>
      <c r="M44" s="28">
        <v>2</v>
      </c>
    </row>
    <row r="45" spans="1:13">
      <c r="A45" s="21" t="s">
        <v>16</v>
      </c>
      <c r="B45" s="28">
        <v>1</v>
      </c>
      <c r="C45" s="28"/>
      <c r="D45" s="28">
        <v>1</v>
      </c>
      <c r="E45" s="28">
        <v>1</v>
      </c>
      <c r="F45" s="28"/>
      <c r="G45" s="28">
        <v>1</v>
      </c>
      <c r="H45" s="28">
        <v>1</v>
      </c>
      <c r="I45" s="28"/>
      <c r="J45" s="28">
        <v>1</v>
      </c>
      <c r="K45" s="28"/>
      <c r="L45" s="28">
        <v>1</v>
      </c>
      <c r="M45" s="28">
        <v>7</v>
      </c>
    </row>
    <row r="46" spans="1:13">
      <c r="A46" s="21" t="s">
        <v>27</v>
      </c>
      <c r="B46" s="28">
        <v>1</v>
      </c>
      <c r="C46" s="28"/>
      <c r="D46" s="28">
        <v>1</v>
      </c>
      <c r="E46" s="28">
        <v>1</v>
      </c>
      <c r="F46" s="28">
        <v>1</v>
      </c>
      <c r="G46" s="28">
        <v>1</v>
      </c>
      <c r="H46" s="28"/>
      <c r="I46" s="28">
        <v>1</v>
      </c>
      <c r="J46" s="28"/>
      <c r="K46" s="28">
        <v>1</v>
      </c>
      <c r="L46" s="28">
        <v>1</v>
      </c>
      <c r="M46" s="28">
        <v>8</v>
      </c>
    </row>
    <row r="47" spans="1:13">
      <c r="A47" s="21" t="s">
        <v>52</v>
      </c>
      <c r="B47" s="28"/>
      <c r="C47" s="28"/>
      <c r="D47" s="28"/>
      <c r="E47" s="28">
        <v>1</v>
      </c>
      <c r="F47" s="28"/>
      <c r="G47" s="28"/>
      <c r="H47" s="28">
        <v>1</v>
      </c>
      <c r="I47" s="28"/>
      <c r="J47" s="28">
        <v>1</v>
      </c>
      <c r="K47" s="28"/>
      <c r="L47" s="28"/>
      <c r="M47" s="28">
        <v>3</v>
      </c>
    </row>
    <row r="48" spans="1:13">
      <c r="A48" s="21" t="s">
        <v>157</v>
      </c>
      <c r="B48" s="28"/>
      <c r="C48" s="28"/>
      <c r="D48" s="28"/>
      <c r="E48" s="28"/>
      <c r="F48" s="28"/>
      <c r="G48" s="28"/>
      <c r="H48" s="28"/>
      <c r="I48" s="28"/>
      <c r="J48" s="28">
        <v>1</v>
      </c>
      <c r="K48" s="28">
        <v>1</v>
      </c>
      <c r="L48" s="28"/>
      <c r="M48" s="28">
        <v>2</v>
      </c>
    </row>
    <row r="49" spans="1:13">
      <c r="A49" s="21" t="s">
        <v>19</v>
      </c>
      <c r="B49" s="28"/>
      <c r="C49" s="28"/>
      <c r="D49" s="28">
        <v>1</v>
      </c>
      <c r="E49" s="28"/>
      <c r="F49" s="28"/>
      <c r="G49" s="28"/>
      <c r="H49" s="28"/>
      <c r="I49" s="28">
        <v>1</v>
      </c>
      <c r="J49" s="28"/>
      <c r="K49" s="28"/>
      <c r="L49" s="28"/>
      <c r="M49" s="28">
        <v>2</v>
      </c>
    </row>
    <row r="50" spans="1:13">
      <c r="A50" s="21" t="s">
        <v>41</v>
      </c>
      <c r="B50" s="28"/>
      <c r="C50" s="28"/>
      <c r="D50" s="28"/>
      <c r="E50" s="28"/>
      <c r="F50" s="28"/>
      <c r="G50" s="28"/>
      <c r="H50" s="28"/>
      <c r="I50" s="28">
        <v>1</v>
      </c>
      <c r="J50" s="28"/>
      <c r="K50" s="28"/>
      <c r="L50" s="28">
        <v>1</v>
      </c>
      <c r="M50" s="28">
        <v>2</v>
      </c>
    </row>
    <row r="51" spans="1:13">
      <c r="A51" s="21" t="s">
        <v>50</v>
      </c>
      <c r="B51" s="28"/>
      <c r="C51" s="28"/>
      <c r="D51" s="28"/>
      <c r="E51" s="28"/>
      <c r="F51" s="28"/>
      <c r="G51" s="28"/>
      <c r="H51" s="28"/>
      <c r="I51" s="28"/>
      <c r="J51" s="28">
        <v>1</v>
      </c>
      <c r="K51" s="28">
        <v>1</v>
      </c>
      <c r="L51" s="28"/>
      <c r="M51" s="28">
        <v>2</v>
      </c>
    </row>
    <row r="52" spans="1:13">
      <c r="A52" s="21" t="s">
        <v>62</v>
      </c>
      <c r="B52" s="28"/>
      <c r="C52" s="28"/>
      <c r="D52" s="28">
        <v>1</v>
      </c>
      <c r="E52" s="28"/>
      <c r="F52" s="28">
        <v>1</v>
      </c>
      <c r="G52" s="28"/>
      <c r="H52" s="28"/>
      <c r="I52" s="28"/>
      <c r="J52" s="28"/>
      <c r="K52" s="28"/>
      <c r="L52" s="28"/>
      <c r="M52" s="28">
        <v>2</v>
      </c>
    </row>
    <row r="53" spans="1:13">
      <c r="A53" s="21" t="s">
        <v>15</v>
      </c>
      <c r="B53" s="28">
        <v>1</v>
      </c>
      <c r="C53" s="28"/>
      <c r="D53" s="28">
        <v>1</v>
      </c>
      <c r="E53" s="28"/>
      <c r="F53" s="28">
        <v>1</v>
      </c>
      <c r="G53" s="28"/>
      <c r="H53" s="28"/>
      <c r="I53" s="28"/>
      <c r="J53" s="28"/>
      <c r="K53" s="28"/>
      <c r="L53" s="28">
        <v>1</v>
      </c>
      <c r="M53" s="28">
        <v>4</v>
      </c>
    </row>
    <row r="54" spans="1:13">
      <c r="A54" s="21" t="s">
        <v>163</v>
      </c>
      <c r="B54" s="28"/>
      <c r="C54" s="28"/>
      <c r="D54" s="28"/>
      <c r="E54" s="28"/>
      <c r="F54" s="28">
        <v>1</v>
      </c>
      <c r="G54" s="28"/>
      <c r="H54" s="28"/>
      <c r="I54" s="28"/>
      <c r="J54" s="28"/>
      <c r="K54" s="28"/>
      <c r="L54" s="28"/>
      <c r="M54" s="28">
        <v>1</v>
      </c>
    </row>
    <row r="55" spans="1:13">
      <c r="A55" s="21" t="s">
        <v>44</v>
      </c>
      <c r="B55" s="28"/>
      <c r="C55" s="28">
        <v>1</v>
      </c>
      <c r="D55" s="28"/>
      <c r="E55" s="28">
        <v>1</v>
      </c>
      <c r="F55" s="28"/>
      <c r="G55" s="28"/>
      <c r="H55" s="28"/>
      <c r="I55" s="28"/>
      <c r="J55" s="28">
        <v>1</v>
      </c>
      <c r="K55" s="28"/>
      <c r="L55" s="28"/>
      <c r="M55" s="28">
        <v>3</v>
      </c>
    </row>
    <row r="56" spans="1:13">
      <c r="A56" s="21" t="s">
        <v>69</v>
      </c>
      <c r="B56" s="28"/>
      <c r="C56" s="28"/>
      <c r="D56" s="28"/>
      <c r="E56" s="28"/>
      <c r="F56" s="28"/>
      <c r="G56" s="28"/>
      <c r="H56" s="28"/>
      <c r="I56" s="28"/>
      <c r="J56" s="28">
        <v>1</v>
      </c>
      <c r="K56" s="28">
        <v>1</v>
      </c>
      <c r="L56" s="28"/>
      <c r="M56" s="28">
        <v>2</v>
      </c>
    </row>
    <row r="57" spans="1:13">
      <c r="A57" s="21" t="s">
        <v>17</v>
      </c>
      <c r="B57" s="28">
        <v>1</v>
      </c>
      <c r="C57" s="28"/>
      <c r="D57" s="28"/>
      <c r="E57" s="28"/>
      <c r="F57" s="28"/>
      <c r="G57" s="28"/>
      <c r="H57" s="28"/>
      <c r="I57" s="28"/>
      <c r="J57" s="28">
        <v>1</v>
      </c>
      <c r="K57" s="28"/>
      <c r="L57" s="28"/>
      <c r="M57" s="28">
        <v>2</v>
      </c>
    </row>
    <row r="58" spans="1:13">
      <c r="A58" s="21" t="s">
        <v>18</v>
      </c>
      <c r="B58" s="28"/>
      <c r="C58" s="28"/>
      <c r="D58" s="28">
        <v>1</v>
      </c>
      <c r="E58" s="28"/>
      <c r="F58" s="28"/>
      <c r="G58" s="28"/>
      <c r="H58" s="28"/>
      <c r="I58" s="28"/>
      <c r="J58" s="28"/>
      <c r="K58" s="28"/>
      <c r="L58" s="28">
        <v>1</v>
      </c>
      <c r="M58" s="28">
        <v>2</v>
      </c>
    </row>
    <row r="59" spans="1:13">
      <c r="A59" s="21" t="s">
        <v>57</v>
      </c>
      <c r="B59" s="28"/>
      <c r="C59" s="28"/>
      <c r="D59" s="28"/>
      <c r="E59" s="28"/>
      <c r="F59" s="28">
        <v>1</v>
      </c>
      <c r="G59" s="28"/>
      <c r="H59" s="28"/>
      <c r="I59" s="28"/>
      <c r="J59" s="28"/>
      <c r="K59" s="28"/>
      <c r="L59" s="28"/>
      <c r="M59" s="28">
        <v>1</v>
      </c>
    </row>
    <row r="60" spans="1:13">
      <c r="A60" s="21" t="s">
        <v>55</v>
      </c>
      <c r="B60" s="28"/>
      <c r="C60" s="28"/>
      <c r="D60" s="28"/>
      <c r="E60" s="28">
        <v>1</v>
      </c>
      <c r="F60" s="28"/>
      <c r="G60" s="28"/>
      <c r="H60" s="28"/>
      <c r="I60" s="28"/>
      <c r="J60" s="28">
        <v>1</v>
      </c>
      <c r="K60" s="28">
        <v>1</v>
      </c>
      <c r="L60" s="28"/>
      <c r="M60" s="28">
        <v>3</v>
      </c>
    </row>
    <row r="61" spans="1:13">
      <c r="A61" s="21" t="s">
        <v>28</v>
      </c>
      <c r="B61" s="28">
        <v>1</v>
      </c>
      <c r="C61" s="28"/>
      <c r="D61" s="28"/>
      <c r="E61" s="28">
        <v>1</v>
      </c>
      <c r="F61" s="28"/>
      <c r="G61" s="28"/>
      <c r="H61" s="28"/>
      <c r="I61" s="28"/>
      <c r="J61" s="28">
        <v>1</v>
      </c>
      <c r="K61" s="28"/>
      <c r="L61" s="28"/>
      <c r="M61" s="28">
        <v>3</v>
      </c>
    </row>
    <row r="62" spans="1:13">
      <c r="A62" s="21" t="s">
        <v>54</v>
      </c>
      <c r="B62" s="28"/>
      <c r="C62" s="28">
        <v>1</v>
      </c>
      <c r="D62" s="28"/>
      <c r="E62" s="28"/>
      <c r="F62" s="28"/>
      <c r="G62" s="28"/>
      <c r="H62" s="28">
        <v>1</v>
      </c>
      <c r="I62" s="28"/>
      <c r="J62" s="28"/>
      <c r="K62" s="28"/>
      <c r="L62" s="28"/>
      <c r="M62" s="28">
        <v>2</v>
      </c>
    </row>
    <row r="63" spans="1:13">
      <c r="A63" s="21" t="s">
        <v>46</v>
      </c>
      <c r="B63" s="28"/>
      <c r="C63" s="28"/>
      <c r="D63" s="28"/>
      <c r="E63" s="28"/>
      <c r="F63" s="28"/>
      <c r="G63" s="28"/>
      <c r="H63" s="28">
        <v>1</v>
      </c>
      <c r="I63" s="28"/>
      <c r="J63" s="28"/>
      <c r="K63" s="28"/>
      <c r="L63" s="28"/>
      <c r="M63" s="28">
        <v>1</v>
      </c>
    </row>
    <row r="64" spans="1:13">
      <c r="A64" s="21" t="s">
        <v>68</v>
      </c>
      <c r="B64" s="28"/>
      <c r="C64" s="28"/>
      <c r="D64" s="28"/>
      <c r="E64" s="28"/>
      <c r="F64" s="28"/>
      <c r="G64" s="28"/>
      <c r="H64" s="28">
        <v>1</v>
      </c>
      <c r="I64" s="28"/>
      <c r="J64" s="28"/>
      <c r="K64" s="28"/>
      <c r="L64" s="28"/>
      <c r="M64" s="28">
        <v>1</v>
      </c>
    </row>
    <row r="65" spans="1:13">
      <c r="A65" s="21" t="s">
        <v>31</v>
      </c>
      <c r="B65" s="28">
        <v>1</v>
      </c>
      <c r="C65" s="28">
        <v>1</v>
      </c>
      <c r="D65" s="28">
        <v>1</v>
      </c>
      <c r="E65" s="28"/>
      <c r="F65" s="28"/>
      <c r="G65" s="28">
        <v>1</v>
      </c>
      <c r="H65" s="28">
        <v>1</v>
      </c>
      <c r="I65" s="28"/>
      <c r="J65" s="28">
        <v>1</v>
      </c>
      <c r="K65" s="28">
        <v>1</v>
      </c>
      <c r="L65" s="28"/>
      <c r="M65" s="28">
        <v>7</v>
      </c>
    </row>
    <row r="66" spans="1:13">
      <c r="A66" s="21" t="s">
        <v>342</v>
      </c>
      <c r="B66" s="28">
        <v>20</v>
      </c>
      <c r="C66" s="28">
        <v>12</v>
      </c>
      <c r="D66" s="28">
        <v>18</v>
      </c>
      <c r="E66" s="28">
        <v>23</v>
      </c>
      <c r="F66" s="28">
        <v>11</v>
      </c>
      <c r="G66" s="28">
        <v>13</v>
      </c>
      <c r="H66" s="28">
        <v>10</v>
      </c>
      <c r="I66" s="28">
        <v>11</v>
      </c>
      <c r="J66" s="28">
        <v>20</v>
      </c>
      <c r="K66" s="28">
        <v>11</v>
      </c>
      <c r="L66" s="28">
        <v>17</v>
      </c>
      <c r="M66" s="28">
        <v>166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63"/>
  <sheetViews>
    <sheetView workbookViewId="0">
      <selection activeCell="A5" sqref="A5"/>
    </sheetView>
  </sheetViews>
  <sheetFormatPr baseColWidth="10" defaultColWidth="8.83203125" defaultRowHeight="14" x14ac:dyDescent="0"/>
  <cols>
    <col min="1" max="1" width="19.83203125" bestFit="1" customWidth="1"/>
    <col min="2" max="2" width="16.33203125" bestFit="1" customWidth="1"/>
    <col min="3" max="3" width="4.5" bestFit="1" customWidth="1"/>
    <col min="4" max="4" width="4.1640625" bestFit="1" customWidth="1"/>
    <col min="5" max="5" width="3.83203125" bestFit="1" customWidth="1"/>
    <col min="6" max="7" width="4.1640625" bestFit="1" customWidth="1"/>
    <col min="8" max="8" width="3.1640625" bestFit="1" customWidth="1"/>
    <col min="9" max="9" width="14.1640625" bestFit="1" customWidth="1"/>
    <col min="10" max="10" width="9.6640625" bestFit="1" customWidth="1"/>
    <col min="11" max="11" width="3.33203125" bestFit="1" customWidth="1"/>
    <col min="12" max="12" width="11.33203125" bestFit="1" customWidth="1"/>
  </cols>
  <sheetData>
    <row r="3" spans="1:12">
      <c r="A3" s="25" t="s">
        <v>339</v>
      </c>
      <c r="B3" s="25" t="s">
        <v>340</v>
      </c>
    </row>
    <row r="4" spans="1:12">
      <c r="A4" s="25" t="s">
        <v>341</v>
      </c>
      <c r="B4" t="s">
        <v>8</v>
      </c>
      <c r="C4" t="s">
        <v>309</v>
      </c>
      <c r="D4" t="s">
        <v>4</v>
      </c>
      <c r="E4" t="s">
        <v>6</v>
      </c>
      <c r="F4" t="s">
        <v>9</v>
      </c>
      <c r="G4" t="s">
        <v>7</v>
      </c>
      <c r="H4" t="s">
        <v>10</v>
      </c>
      <c r="I4" t="s">
        <v>310</v>
      </c>
      <c r="J4" t="s">
        <v>311</v>
      </c>
      <c r="K4" t="s">
        <v>3</v>
      </c>
      <c r="L4" t="s">
        <v>342</v>
      </c>
    </row>
    <row r="5" spans="1:12">
      <c r="A5" s="21" t="s">
        <v>202</v>
      </c>
      <c r="B5" s="26"/>
      <c r="C5" s="26">
        <v>1</v>
      </c>
      <c r="D5" s="26"/>
      <c r="E5" s="26"/>
      <c r="F5" s="26"/>
      <c r="G5" s="26"/>
      <c r="H5" s="26">
        <v>1</v>
      </c>
      <c r="I5" s="26"/>
      <c r="J5" s="26"/>
      <c r="K5" s="26"/>
      <c r="L5" s="26">
        <v>2</v>
      </c>
    </row>
    <row r="6" spans="1:12">
      <c r="A6" s="21" t="s">
        <v>187</v>
      </c>
      <c r="B6" s="26">
        <v>1</v>
      </c>
      <c r="C6" s="26">
        <v>1</v>
      </c>
      <c r="D6" s="26"/>
      <c r="E6" s="26"/>
      <c r="F6" s="26">
        <v>1</v>
      </c>
      <c r="G6" s="26"/>
      <c r="H6" s="26"/>
      <c r="I6" s="26">
        <v>1</v>
      </c>
      <c r="J6" s="26"/>
      <c r="K6" s="26"/>
      <c r="L6" s="26">
        <v>4</v>
      </c>
    </row>
    <row r="7" spans="1:12">
      <c r="A7" s="21" t="s">
        <v>229</v>
      </c>
      <c r="B7" s="26"/>
      <c r="C7" s="26"/>
      <c r="D7" s="26"/>
      <c r="E7" s="26">
        <v>1</v>
      </c>
      <c r="F7" s="26"/>
      <c r="G7" s="26"/>
      <c r="H7" s="26"/>
      <c r="I7" s="26"/>
      <c r="J7" s="26"/>
      <c r="K7" s="26"/>
      <c r="L7" s="26">
        <v>1</v>
      </c>
    </row>
    <row r="8" spans="1:12">
      <c r="A8" s="21" t="s">
        <v>211</v>
      </c>
      <c r="B8" s="26"/>
      <c r="C8" s="26"/>
      <c r="D8" s="26"/>
      <c r="E8" s="26"/>
      <c r="F8" s="26"/>
      <c r="G8" s="26"/>
      <c r="H8" s="26">
        <v>1</v>
      </c>
      <c r="I8" s="26"/>
      <c r="J8" s="26"/>
      <c r="K8" s="26"/>
      <c r="L8" s="26">
        <v>1</v>
      </c>
    </row>
    <row r="9" spans="1:12">
      <c r="A9" s="21" t="s">
        <v>194</v>
      </c>
      <c r="B9" s="26"/>
      <c r="C9" s="26"/>
      <c r="D9" s="26"/>
      <c r="E9" s="26"/>
      <c r="F9" s="26"/>
      <c r="G9" s="26">
        <v>1</v>
      </c>
      <c r="H9" s="26"/>
      <c r="I9" s="26">
        <v>1</v>
      </c>
      <c r="J9" s="26"/>
      <c r="K9" s="26"/>
      <c r="L9" s="26">
        <v>2</v>
      </c>
    </row>
    <row r="10" spans="1:12">
      <c r="A10" s="21" t="s">
        <v>237</v>
      </c>
      <c r="B10" s="26"/>
      <c r="C10" s="26"/>
      <c r="D10" s="26">
        <v>1</v>
      </c>
      <c r="E10" s="26"/>
      <c r="F10" s="26">
        <v>1</v>
      </c>
      <c r="G10" s="26"/>
      <c r="H10" s="26"/>
      <c r="I10" s="26"/>
      <c r="J10" s="26"/>
      <c r="K10" s="26">
        <v>1</v>
      </c>
      <c r="L10" s="26">
        <v>3</v>
      </c>
    </row>
    <row r="11" spans="1:12">
      <c r="A11" s="21" t="s">
        <v>200</v>
      </c>
      <c r="B11" s="26"/>
      <c r="C11" s="26">
        <v>1</v>
      </c>
      <c r="D11" s="26">
        <v>1</v>
      </c>
      <c r="E11" s="26"/>
      <c r="F11" s="26"/>
      <c r="G11" s="26">
        <v>1</v>
      </c>
      <c r="H11" s="26"/>
      <c r="I11" s="26"/>
      <c r="J11" s="26"/>
      <c r="K11" s="26"/>
      <c r="L11" s="26">
        <v>3</v>
      </c>
    </row>
    <row r="12" spans="1:12">
      <c r="A12" s="21" t="s">
        <v>204</v>
      </c>
      <c r="B12" s="26"/>
      <c r="C12" s="26"/>
      <c r="D12" s="26">
        <v>1</v>
      </c>
      <c r="E12" s="26"/>
      <c r="F12" s="26"/>
      <c r="G12" s="26"/>
      <c r="H12" s="26"/>
      <c r="I12" s="26"/>
      <c r="J12" s="26"/>
      <c r="K12" s="26">
        <v>1</v>
      </c>
      <c r="L12" s="26">
        <v>2</v>
      </c>
    </row>
    <row r="13" spans="1:12">
      <c r="A13" s="21" t="s">
        <v>205</v>
      </c>
      <c r="B13" s="26">
        <v>1</v>
      </c>
      <c r="C13" s="26"/>
      <c r="D13" s="26">
        <v>1</v>
      </c>
      <c r="E13" s="26"/>
      <c r="F13" s="26"/>
      <c r="G13" s="26"/>
      <c r="H13" s="26"/>
      <c r="I13" s="26"/>
      <c r="J13" s="26"/>
      <c r="K13" s="26"/>
      <c r="L13" s="26">
        <v>2</v>
      </c>
    </row>
    <row r="14" spans="1:12">
      <c r="A14" s="21" t="s">
        <v>192</v>
      </c>
      <c r="B14" s="26">
        <v>1</v>
      </c>
      <c r="C14" s="26"/>
      <c r="D14" s="26"/>
      <c r="E14" s="26"/>
      <c r="F14" s="26"/>
      <c r="G14" s="26"/>
      <c r="H14" s="26"/>
      <c r="I14" s="26">
        <v>1</v>
      </c>
      <c r="J14" s="26"/>
      <c r="K14" s="26">
        <v>1</v>
      </c>
      <c r="L14" s="26">
        <v>3</v>
      </c>
    </row>
    <row r="15" spans="1:12">
      <c r="A15" s="21" t="s">
        <v>199</v>
      </c>
      <c r="B15" s="26"/>
      <c r="C15" s="26"/>
      <c r="D15" s="26"/>
      <c r="E15" s="26">
        <v>1</v>
      </c>
      <c r="F15" s="26"/>
      <c r="G15" s="26"/>
      <c r="H15" s="26"/>
      <c r="I15" s="26"/>
      <c r="J15" s="26"/>
      <c r="K15" s="26"/>
      <c r="L15" s="26">
        <v>1</v>
      </c>
    </row>
    <row r="16" spans="1:12">
      <c r="A16" s="21" t="s">
        <v>227</v>
      </c>
      <c r="B16" s="26">
        <v>1</v>
      </c>
      <c r="C16" s="26"/>
      <c r="D16" s="26"/>
      <c r="E16" s="26"/>
      <c r="F16" s="26"/>
      <c r="G16" s="26"/>
      <c r="H16" s="26"/>
      <c r="I16" s="26">
        <v>1</v>
      </c>
      <c r="J16" s="26"/>
      <c r="K16" s="26"/>
      <c r="L16" s="26">
        <v>2</v>
      </c>
    </row>
    <row r="17" spans="1:12">
      <c r="A17" s="21" t="s">
        <v>208</v>
      </c>
      <c r="B17" s="26"/>
      <c r="C17" s="26"/>
      <c r="D17" s="26"/>
      <c r="E17" s="26"/>
      <c r="F17" s="26"/>
      <c r="G17" s="26"/>
      <c r="H17" s="26"/>
      <c r="I17" s="26"/>
      <c r="J17" s="26"/>
      <c r="K17" s="26">
        <v>1</v>
      </c>
      <c r="L17" s="26">
        <v>1</v>
      </c>
    </row>
    <row r="18" spans="1:12">
      <c r="A18" s="21" t="s">
        <v>225</v>
      </c>
      <c r="B18" s="26"/>
      <c r="C18" s="26">
        <v>1</v>
      </c>
      <c r="D18" s="26"/>
      <c r="E18" s="26"/>
      <c r="F18" s="26"/>
      <c r="G18" s="26"/>
      <c r="H18" s="26">
        <v>1</v>
      </c>
      <c r="I18" s="26"/>
      <c r="J18" s="26"/>
      <c r="K18" s="26"/>
      <c r="L18" s="26">
        <v>2</v>
      </c>
    </row>
    <row r="19" spans="1:12">
      <c r="A19" s="21" t="s">
        <v>190</v>
      </c>
      <c r="B19" s="26"/>
      <c r="C19" s="26">
        <v>1</v>
      </c>
      <c r="D19" s="26">
        <v>1</v>
      </c>
      <c r="E19" s="26"/>
      <c r="F19" s="26"/>
      <c r="G19" s="26">
        <v>1</v>
      </c>
      <c r="H19" s="26"/>
      <c r="I19" s="26"/>
      <c r="J19" s="26">
        <v>1</v>
      </c>
      <c r="K19" s="26"/>
      <c r="L19" s="26">
        <v>4</v>
      </c>
    </row>
    <row r="20" spans="1:12">
      <c r="A20" s="21" t="s">
        <v>191</v>
      </c>
      <c r="B20" s="26"/>
      <c r="C20" s="26">
        <v>1</v>
      </c>
      <c r="D20" s="26">
        <v>1</v>
      </c>
      <c r="E20" s="26"/>
      <c r="F20" s="26"/>
      <c r="G20" s="26">
        <v>1</v>
      </c>
      <c r="H20" s="26"/>
      <c r="I20" s="26"/>
      <c r="J20" s="26">
        <v>1</v>
      </c>
      <c r="K20" s="26">
        <v>1</v>
      </c>
      <c r="L20" s="26">
        <v>5</v>
      </c>
    </row>
    <row r="21" spans="1:12">
      <c r="A21" s="21" t="s">
        <v>220</v>
      </c>
      <c r="B21" s="26"/>
      <c r="C21" s="26"/>
      <c r="D21" s="26"/>
      <c r="E21" s="26">
        <v>1</v>
      </c>
      <c r="F21" s="26"/>
      <c r="G21" s="26"/>
      <c r="H21" s="26"/>
      <c r="I21" s="26"/>
      <c r="J21" s="26"/>
      <c r="K21" s="26"/>
      <c r="L21" s="26">
        <v>1</v>
      </c>
    </row>
    <row r="22" spans="1:12">
      <c r="A22" s="21" t="s">
        <v>213</v>
      </c>
      <c r="B22" s="26"/>
      <c r="C22" s="26"/>
      <c r="D22" s="26"/>
      <c r="E22" s="26"/>
      <c r="F22" s="26"/>
      <c r="G22" s="26"/>
      <c r="H22" s="26"/>
      <c r="I22" s="26"/>
      <c r="J22" s="26"/>
      <c r="K22" s="26">
        <v>1</v>
      </c>
      <c r="L22" s="26">
        <v>1</v>
      </c>
    </row>
    <row r="23" spans="1:12">
      <c r="A23" s="21" t="s">
        <v>240</v>
      </c>
      <c r="B23" s="26"/>
      <c r="C23" s="26"/>
      <c r="D23" s="26">
        <v>1</v>
      </c>
      <c r="E23" s="26"/>
      <c r="F23" s="26"/>
      <c r="G23" s="26"/>
      <c r="H23" s="26"/>
      <c r="I23" s="26"/>
      <c r="J23" s="26"/>
      <c r="K23" s="26"/>
      <c r="L23" s="26">
        <v>1</v>
      </c>
    </row>
    <row r="24" spans="1:12">
      <c r="A24" s="21" t="s">
        <v>219</v>
      </c>
      <c r="B24" s="26"/>
      <c r="C24" s="26"/>
      <c r="D24" s="26"/>
      <c r="E24" s="26"/>
      <c r="F24" s="26"/>
      <c r="G24" s="26"/>
      <c r="H24" s="26"/>
      <c r="I24" s="26"/>
      <c r="J24" s="26"/>
      <c r="K24" s="26">
        <v>1</v>
      </c>
      <c r="L24" s="26">
        <v>1</v>
      </c>
    </row>
    <row r="25" spans="1:12">
      <c r="A25" s="21" t="s">
        <v>207</v>
      </c>
      <c r="B25" s="26"/>
      <c r="C25" s="26">
        <v>1</v>
      </c>
      <c r="D25" s="26"/>
      <c r="E25" s="26"/>
      <c r="F25" s="26">
        <v>1</v>
      </c>
      <c r="G25" s="26"/>
      <c r="H25" s="26"/>
      <c r="I25" s="26"/>
      <c r="J25" s="26"/>
      <c r="K25" s="26">
        <v>1</v>
      </c>
      <c r="L25" s="26">
        <v>3</v>
      </c>
    </row>
    <row r="26" spans="1:12">
      <c r="A26" s="21" t="s">
        <v>210</v>
      </c>
      <c r="B26" s="26"/>
      <c r="C26" s="26"/>
      <c r="D26" s="26"/>
      <c r="E26" s="26">
        <v>1</v>
      </c>
      <c r="F26" s="26"/>
      <c r="G26" s="26"/>
      <c r="H26" s="26"/>
      <c r="I26" s="26"/>
      <c r="J26" s="26"/>
      <c r="K26" s="26"/>
      <c r="L26" s="26">
        <v>1</v>
      </c>
    </row>
    <row r="27" spans="1:12">
      <c r="A27" s="21" t="s">
        <v>231</v>
      </c>
      <c r="B27" s="26"/>
      <c r="C27" s="26"/>
      <c r="D27" s="26"/>
      <c r="E27" s="26"/>
      <c r="F27" s="26"/>
      <c r="G27" s="26"/>
      <c r="H27" s="26"/>
      <c r="I27" s="26">
        <v>1</v>
      </c>
      <c r="J27" s="26"/>
      <c r="K27" s="26">
        <v>1</v>
      </c>
      <c r="L27" s="26">
        <v>2</v>
      </c>
    </row>
    <row r="28" spans="1:12">
      <c r="A28" s="21" t="s">
        <v>236</v>
      </c>
      <c r="B28" s="26">
        <v>1</v>
      </c>
      <c r="C28" s="26">
        <v>1</v>
      </c>
      <c r="D28" s="26"/>
      <c r="E28" s="26"/>
      <c r="F28" s="26"/>
      <c r="G28" s="26"/>
      <c r="H28" s="26"/>
      <c r="I28" s="26"/>
      <c r="J28" s="26"/>
      <c r="K28" s="26">
        <v>1</v>
      </c>
      <c r="L28" s="26">
        <v>3</v>
      </c>
    </row>
    <row r="29" spans="1:12">
      <c r="A29" s="21" t="s">
        <v>218</v>
      </c>
      <c r="B29" s="26"/>
      <c r="C29" s="26"/>
      <c r="D29" s="26"/>
      <c r="E29" s="26"/>
      <c r="F29" s="26"/>
      <c r="G29" s="26"/>
      <c r="H29" s="26"/>
      <c r="I29" s="26"/>
      <c r="J29" s="26">
        <v>1</v>
      </c>
      <c r="K29" s="26"/>
      <c r="L29" s="26">
        <v>1</v>
      </c>
    </row>
    <row r="30" spans="1:12">
      <c r="A30" s="21" t="s">
        <v>198</v>
      </c>
      <c r="B30" s="26"/>
      <c r="C30" s="26"/>
      <c r="D30" s="26"/>
      <c r="E30" s="26"/>
      <c r="F30" s="26"/>
      <c r="G30" s="26"/>
      <c r="H30" s="26"/>
      <c r="I30" s="26"/>
      <c r="J30" s="26"/>
      <c r="K30" s="26">
        <v>1</v>
      </c>
      <c r="L30" s="26">
        <v>1</v>
      </c>
    </row>
    <row r="31" spans="1:12">
      <c r="A31" s="21" t="s">
        <v>241</v>
      </c>
      <c r="B31" s="26"/>
      <c r="C31" s="26"/>
      <c r="D31" s="26"/>
      <c r="E31" s="26"/>
      <c r="F31" s="26"/>
      <c r="G31" s="26"/>
      <c r="H31" s="26">
        <v>1</v>
      </c>
      <c r="I31" s="26"/>
      <c r="J31" s="26"/>
      <c r="K31" s="26"/>
      <c r="L31" s="26">
        <v>1</v>
      </c>
    </row>
    <row r="32" spans="1:12">
      <c r="A32" s="21" t="s">
        <v>195</v>
      </c>
      <c r="B32" s="26"/>
      <c r="C32" s="26"/>
      <c r="D32" s="26"/>
      <c r="E32" s="26"/>
      <c r="F32" s="26">
        <v>1</v>
      </c>
      <c r="G32" s="26"/>
      <c r="H32" s="26"/>
      <c r="I32" s="26"/>
      <c r="J32" s="26"/>
      <c r="K32" s="26"/>
      <c r="L32" s="26">
        <v>1</v>
      </c>
    </row>
    <row r="33" spans="1:12">
      <c r="A33" s="21" t="s">
        <v>214</v>
      </c>
      <c r="B33" s="26"/>
      <c r="C33" s="26"/>
      <c r="D33" s="26"/>
      <c r="E33" s="26">
        <v>1</v>
      </c>
      <c r="F33" s="26"/>
      <c r="G33" s="26"/>
      <c r="H33" s="26"/>
      <c r="I33" s="26"/>
      <c r="J33" s="26"/>
      <c r="K33" s="26"/>
      <c r="L33" s="26">
        <v>1</v>
      </c>
    </row>
    <row r="34" spans="1:12">
      <c r="A34" s="21" t="s">
        <v>196</v>
      </c>
      <c r="B34" s="26"/>
      <c r="C34" s="26">
        <v>1</v>
      </c>
      <c r="D34" s="26"/>
      <c r="E34" s="26"/>
      <c r="F34" s="26"/>
      <c r="G34" s="26">
        <v>1</v>
      </c>
      <c r="H34" s="26">
        <v>1</v>
      </c>
      <c r="I34" s="26">
        <v>1</v>
      </c>
      <c r="J34" s="26"/>
      <c r="K34" s="26"/>
      <c r="L34" s="26">
        <v>4</v>
      </c>
    </row>
    <row r="35" spans="1:12">
      <c r="A35" s="21" t="s">
        <v>223</v>
      </c>
      <c r="B35" s="26"/>
      <c r="C35" s="26">
        <v>1</v>
      </c>
      <c r="D35" s="26"/>
      <c r="E35" s="26"/>
      <c r="F35" s="26"/>
      <c r="G35" s="26"/>
      <c r="H35" s="26">
        <v>1</v>
      </c>
      <c r="I35" s="26"/>
      <c r="J35" s="26"/>
      <c r="K35" s="26"/>
      <c r="L35" s="26">
        <v>2</v>
      </c>
    </row>
    <row r="36" spans="1:12">
      <c r="A36" s="21" t="s">
        <v>228</v>
      </c>
      <c r="B36" s="26"/>
      <c r="C36" s="26">
        <v>1</v>
      </c>
      <c r="D36" s="26"/>
      <c r="E36" s="26"/>
      <c r="F36" s="26"/>
      <c r="G36" s="26"/>
      <c r="H36" s="26">
        <v>1</v>
      </c>
      <c r="I36" s="26"/>
      <c r="J36" s="26"/>
      <c r="K36" s="26"/>
      <c r="L36" s="26">
        <v>2</v>
      </c>
    </row>
    <row r="37" spans="1:12">
      <c r="A37" s="21" t="s">
        <v>222</v>
      </c>
      <c r="B37" s="26"/>
      <c r="C37" s="26"/>
      <c r="D37" s="26"/>
      <c r="E37" s="26"/>
      <c r="F37" s="26"/>
      <c r="G37" s="26"/>
      <c r="H37" s="26"/>
      <c r="I37" s="26"/>
      <c r="J37" s="26"/>
      <c r="K37" s="26">
        <v>1</v>
      </c>
      <c r="L37" s="26">
        <v>1</v>
      </c>
    </row>
    <row r="38" spans="1:12">
      <c r="A38" s="21" t="s">
        <v>188</v>
      </c>
      <c r="B38" s="26">
        <v>1</v>
      </c>
      <c r="C38" s="26">
        <v>1</v>
      </c>
      <c r="D38" s="26">
        <v>1</v>
      </c>
      <c r="E38" s="26"/>
      <c r="F38" s="26">
        <v>1</v>
      </c>
      <c r="G38" s="26">
        <v>1</v>
      </c>
      <c r="H38" s="26"/>
      <c r="I38" s="26">
        <v>1</v>
      </c>
      <c r="J38" s="26">
        <v>1</v>
      </c>
      <c r="K38" s="26"/>
      <c r="L38" s="26">
        <v>7</v>
      </c>
    </row>
    <row r="39" spans="1:12">
      <c r="A39" s="21" t="s">
        <v>215</v>
      </c>
      <c r="B39" s="26"/>
      <c r="C39" s="26"/>
      <c r="D39" s="26"/>
      <c r="E39" s="26">
        <v>1</v>
      </c>
      <c r="F39" s="26"/>
      <c r="G39" s="26"/>
      <c r="H39" s="26"/>
      <c r="I39" s="26"/>
      <c r="J39" s="26"/>
      <c r="K39" s="26"/>
      <c r="L39" s="26">
        <v>1</v>
      </c>
    </row>
    <row r="40" spans="1:12">
      <c r="A40" s="21" t="s">
        <v>226</v>
      </c>
      <c r="B40" s="26"/>
      <c r="C40" s="26"/>
      <c r="D40" s="26"/>
      <c r="E40" s="26">
        <v>1</v>
      </c>
      <c r="F40" s="26"/>
      <c r="G40" s="26"/>
      <c r="H40" s="26"/>
      <c r="I40" s="26"/>
      <c r="J40" s="26"/>
      <c r="K40" s="26"/>
      <c r="L40" s="26">
        <v>1</v>
      </c>
    </row>
    <row r="41" spans="1:12">
      <c r="A41" s="21" t="s">
        <v>216</v>
      </c>
      <c r="B41" s="26">
        <v>1</v>
      </c>
      <c r="C41" s="26"/>
      <c r="D41" s="26"/>
      <c r="E41" s="26"/>
      <c r="F41" s="26"/>
      <c r="G41" s="26"/>
      <c r="H41" s="26"/>
      <c r="I41" s="26"/>
      <c r="J41" s="26"/>
      <c r="K41" s="26">
        <v>1</v>
      </c>
      <c r="L41" s="26">
        <v>2</v>
      </c>
    </row>
    <row r="42" spans="1:12">
      <c r="A42" s="21" t="s">
        <v>281</v>
      </c>
      <c r="B42" s="26"/>
      <c r="C42" s="26"/>
      <c r="D42" s="26"/>
      <c r="E42" s="26"/>
      <c r="F42" s="26"/>
      <c r="G42" s="26"/>
      <c r="H42" s="26"/>
      <c r="I42" s="26">
        <v>1</v>
      </c>
      <c r="J42" s="26">
        <v>1</v>
      </c>
      <c r="K42" s="26"/>
      <c r="L42" s="26">
        <v>2</v>
      </c>
    </row>
    <row r="43" spans="1:12">
      <c r="A43" s="21" t="s">
        <v>197</v>
      </c>
      <c r="B43" s="26"/>
      <c r="C43" s="26">
        <v>1</v>
      </c>
      <c r="D43" s="26">
        <v>1</v>
      </c>
      <c r="E43" s="26"/>
      <c r="F43" s="26">
        <v>1</v>
      </c>
      <c r="G43" s="26"/>
      <c r="H43" s="26"/>
      <c r="I43" s="26"/>
      <c r="J43" s="26"/>
      <c r="K43" s="26"/>
      <c r="L43" s="26">
        <v>3</v>
      </c>
    </row>
    <row r="44" spans="1:12">
      <c r="A44" s="21" t="s">
        <v>201</v>
      </c>
      <c r="B44" s="26">
        <v>1</v>
      </c>
      <c r="C44" s="26">
        <v>1</v>
      </c>
      <c r="D44" s="26"/>
      <c r="E44" s="26"/>
      <c r="F44" s="26">
        <v>1</v>
      </c>
      <c r="G44" s="26">
        <v>1</v>
      </c>
      <c r="H44" s="26">
        <v>1</v>
      </c>
      <c r="I44" s="26"/>
      <c r="J44" s="26"/>
      <c r="K44" s="26">
        <v>1</v>
      </c>
      <c r="L44" s="26">
        <v>6</v>
      </c>
    </row>
    <row r="45" spans="1:12">
      <c r="A45" s="21" t="s">
        <v>206</v>
      </c>
      <c r="B45" s="26">
        <v>1</v>
      </c>
      <c r="C45" s="26"/>
      <c r="D45" s="26"/>
      <c r="E45" s="26"/>
      <c r="F45" s="26"/>
      <c r="G45" s="26"/>
      <c r="H45" s="26"/>
      <c r="I45" s="26">
        <v>1</v>
      </c>
      <c r="J45" s="26"/>
      <c r="K45" s="26"/>
      <c r="L45" s="26">
        <v>2</v>
      </c>
    </row>
    <row r="46" spans="1:12">
      <c r="A46" s="21" t="s">
        <v>230</v>
      </c>
      <c r="B46" s="26">
        <v>1</v>
      </c>
      <c r="C46" s="26">
        <v>1</v>
      </c>
      <c r="D46" s="26"/>
      <c r="E46" s="26"/>
      <c r="F46" s="26"/>
      <c r="G46" s="26">
        <v>1</v>
      </c>
      <c r="H46" s="26"/>
      <c r="I46" s="26"/>
      <c r="J46" s="26"/>
      <c r="K46" s="26"/>
      <c r="L46" s="26">
        <v>3</v>
      </c>
    </row>
    <row r="47" spans="1:12">
      <c r="A47" s="21" t="s">
        <v>224</v>
      </c>
      <c r="B47" s="26"/>
      <c r="C47" s="26"/>
      <c r="D47" s="26"/>
      <c r="E47" s="26">
        <v>1</v>
      </c>
      <c r="F47" s="26"/>
      <c r="G47" s="26"/>
      <c r="H47" s="26"/>
      <c r="I47" s="26"/>
      <c r="J47" s="26"/>
      <c r="K47" s="26"/>
      <c r="L47" s="26">
        <v>1</v>
      </c>
    </row>
    <row r="48" spans="1:12">
      <c r="A48" s="21" t="s">
        <v>185</v>
      </c>
      <c r="B48" s="26"/>
      <c r="C48" s="26"/>
      <c r="D48" s="26">
        <v>1</v>
      </c>
      <c r="E48" s="26"/>
      <c r="F48" s="26"/>
      <c r="G48" s="26">
        <v>1</v>
      </c>
      <c r="H48" s="26"/>
      <c r="I48" s="26">
        <v>1</v>
      </c>
      <c r="J48" s="26"/>
      <c r="K48" s="26"/>
      <c r="L48" s="26">
        <v>3</v>
      </c>
    </row>
    <row r="49" spans="1:12">
      <c r="A49" s="21" t="s">
        <v>203</v>
      </c>
      <c r="B49" s="26"/>
      <c r="C49" s="26">
        <v>1</v>
      </c>
      <c r="D49" s="26"/>
      <c r="E49" s="26"/>
      <c r="F49" s="26"/>
      <c r="G49" s="26"/>
      <c r="H49" s="26"/>
      <c r="I49" s="26">
        <v>1</v>
      </c>
      <c r="J49" s="26">
        <v>1</v>
      </c>
      <c r="K49" s="26"/>
      <c r="L49" s="26">
        <v>3</v>
      </c>
    </row>
    <row r="50" spans="1:12">
      <c r="A50" s="21" t="s">
        <v>232</v>
      </c>
      <c r="B50" s="26"/>
      <c r="C50" s="26">
        <v>1</v>
      </c>
      <c r="D50" s="26"/>
      <c r="E50" s="26"/>
      <c r="F50" s="26"/>
      <c r="G50" s="26"/>
      <c r="H50" s="26">
        <v>1</v>
      </c>
      <c r="I50" s="26"/>
      <c r="J50" s="26"/>
      <c r="K50" s="26"/>
      <c r="L50" s="26">
        <v>2</v>
      </c>
    </row>
    <row r="51" spans="1:12">
      <c r="A51" s="21" t="s">
        <v>239</v>
      </c>
      <c r="B51" s="26"/>
      <c r="C51" s="26">
        <v>1</v>
      </c>
      <c r="D51" s="26"/>
      <c r="E51" s="26"/>
      <c r="F51" s="26"/>
      <c r="G51" s="26"/>
      <c r="H51" s="26"/>
      <c r="I51" s="26"/>
      <c r="J51" s="26"/>
      <c r="K51" s="26">
        <v>1</v>
      </c>
      <c r="L51" s="26">
        <v>2</v>
      </c>
    </row>
    <row r="52" spans="1:12">
      <c r="A52" s="21" t="s">
        <v>209</v>
      </c>
      <c r="B52" s="26"/>
      <c r="C52" s="26"/>
      <c r="D52" s="26">
        <v>1</v>
      </c>
      <c r="E52" s="26"/>
      <c r="F52" s="26"/>
      <c r="G52" s="26"/>
      <c r="H52" s="26"/>
      <c r="I52" s="26"/>
      <c r="J52" s="26"/>
      <c r="K52" s="26">
        <v>1</v>
      </c>
      <c r="L52" s="26">
        <v>2</v>
      </c>
    </row>
    <row r="53" spans="1:12">
      <c r="A53" s="21" t="s">
        <v>238</v>
      </c>
      <c r="B53" s="26"/>
      <c r="C53" s="26"/>
      <c r="D53" s="26">
        <v>1</v>
      </c>
      <c r="E53" s="26"/>
      <c r="F53" s="26"/>
      <c r="G53" s="26">
        <v>1</v>
      </c>
      <c r="H53" s="26"/>
      <c r="I53" s="26"/>
      <c r="J53" s="26">
        <v>1</v>
      </c>
      <c r="K53" s="26"/>
      <c r="L53" s="26">
        <v>3</v>
      </c>
    </row>
    <row r="54" spans="1:12">
      <c r="A54" s="21" t="s">
        <v>235</v>
      </c>
      <c r="B54" s="26"/>
      <c r="C54" s="26"/>
      <c r="D54" s="26"/>
      <c r="E54" s="26"/>
      <c r="F54" s="26"/>
      <c r="G54" s="26"/>
      <c r="H54" s="26"/>
      <c r="I54" s="26">
        <v>1</v>
      </c>
      <c r="J54" s="26"/>
      <c r="K54" s="26"/>
      <c r="L54" s="26">
        <v>1</v>
      </c>
    </row>
    <row r="55" spans="1:12">
      <c r="A55" s="21" t="s">
        <v>217</v>
      </c>
      <c r="B55" s="26"/>
      <c r="C55" s="26"/>
      <c r="D55" s="26">
        <v>1</v>
      </c>
      <c r="E55" s="26"/>
      <c r="F55" s="26">
        <v>1</v>
      </c>
      <c r="G55" s="26"/>
      <c r="H55" s="26"/>
      <c r="I55" s="26"/>
      <c r="J55" s="26"/>
      <c r="K55" s="26">
        <v>1</v>
      </c>
      <c r="L55" s="26">
        <v>3</v>
      </c>
    </row>
    <row r="56" spans="1:12">
      <c r="A56" s="21" t="s">
        <v>212</v>
      </c>
      <c r="B56" s="26"/>
      <c r="C56" s="26"/>
      <c r="D56" s="26">
        <v>1</v>
      </c>
      <c r="E56" s="26"/>
      <c r="F56" s="26"/>
      <c r="G56" s="26"/>
      <c r="H56" s="26"/>
      <c r="I56" s="26">
        <v>1</v>
      </c>
      <c r="J56" s="26">
        <v>1</v>
      </c>
      <c r="K56" s="26"/>
      <c r="L56" s="26">
        <v>3</v>
      </c>
    </row>
    <row r="57" spans="1:12">
      <c r="A57" s="21" t="s">
        <v>186</v>
      </c>
      <c r="B57" s="26">
        <v>1</v>
      </c>
      <c r="C57" s="26">
        <v>1</v>
      </c>
      <c r="D57" s="26">
        <v>1</v>
      </c>
      <c r="E57" s="26"/>
      <c r="F57" s="26">
        <v>1</v>
      </c>
      <c r="G57" s="26"/>
      <c r="H57" s="26"/>
      <c r="I57" s="26">
        <v>1</v>
      </c>
      <c r="J57" s="26">
        <v>1</v>
      </c>
      <c r="K57" s="26"/>
      <c r="L57" s="26">
        <v>6</v>
      </c>
    </row>
    <row r="58" spans="1:12">
      <c r="A58" s="21" t="s">
        <v>189</v>
      </c>
      <c r="B58" s="26"/>
      <c r="C58" s="26">
        <v>1</v>
      </c>
      <c r="D58" s="26">
        <v>1</v>
      </c>
      <c r="E58" s="26"/>
      <c r="F58" s="26">
        <v>1</v>
      </c>
      <c r="G58" s="26"/>
      <c r="H58" s="26">
        <v>1</v>
      </c>
      <c r="I58" s="26">
        <v>1</v>
      </c>
      <c r="J58" s="26">
        <v>1</v>
      </c>
      <c r="K58" s="26"/>
      <c r="L58" s="26">
        <v>6</v>
      </c>
    </row>
    <row r="59" spans="1:12">
      <c r="A59" s="21" t="s">
        <v>233</v>
      </c>
      <c r="B59" s="26"/>
      <c r="C59" s="26">
        <v>1</v>
      </c>
      <c r="D59" s="26"/>
      <c r="E59" s="26">
        <v>1</v>
      </c>
      <c r="F59" s="26"/>
      <c r="G59" s="26"/>
      <c r="H59" s="26"/>
      <c r="I59" s="26"/>
      <c r="J59" s="26"/>
      <c r="K59" s="26"/>
      <c r="L59" s="26">
        <v>2</v>
      </c>
    </row>
    <row r="60" spans="1:12">
      <c r="A60" s="21" t="s">
        <v>221</v>
      </c>
      <c r="B60" s="26"/>
      <c r="C60" s="26"/>
      <c r="D60" s="26"/>
      <c r="E60" s="26">
        <v>1</v>
      </c>
      <c r="F60" s="26"/>
      <c r="G60" s="26"/>
      <c r="H60" s="26"/>
      <c r="I60" s="26"/>
      <c r="J60" s="26"/>
      <c r="K60" s="26"/>
      <c r="L60" s="26">
        <v>1</v>
      </c>
    </row>
    <row r="61" spans="1:12">
      <c r="A61" s="21" t="s">
        <v>193</v>
      </c>
      <c r="B61" s="26">
        <v>1</v>
      </c>
      <c r="C61" s="26">
        <v>1</v>
      </c>
      <c r="D61" s="26">
        <v>1</v>
      </c>
      <c r="E61" s="26"/>
      <c r="F61" s="26"/>
      <c r="G61" s="26"/>
      <c r="H61" s="26"/>
      <c r="I61" s="26"/>
      <c r="J61" s="26"/>
      <c r="K61" s="26"/>
      <c r="L61" s="26">
        <v>3</v>
      </c>
    </row>
    <row r="62" spans="1:12">
      <c r="A62" s="21" t="s">
        <v>234</v>
      </c>
      <c r="B62" s="26"/>
      <c r="C62" s="26"/>
      <c r="D62" s="26"/>
      <c r="E62" s="26"/>
      <c r="F62" s="26"/>
      <c r="G62" s="26">
        <v>1</v>
      </c>
      <c r="H62" s="26"/>
      <c r="I62" s="26">
        <v>1</v>
      </c>
      <c r="J62" s="26"/>
      <c r="K62" s="26"/>
      <c r="L62" s="26">
        <v>2</v>
      </c>
    </row>
    <row r="63" spans="1:12">
      <c r="A63" s="21" t="s">
        <v>342</v>
      </c>
      <c r="B63" s="26">
        <v>12</v>
      </c>
      <c r="C63" s="26">
        <v>22</v>
      </c>
      <c r="D63" s="26">
        <v>17</v>
      </c>
      <c r="E63" s="26">
        <v>10</v>
      </c>
      <c r="F63" s="26">
        <v>10</v>
      </c>
      <c r="G63" s="26">
        <v>11</v>
      </c>
      <c r="H63" s="26">
        <v>10</v>
      </c>
      <c r="I63" s="26">
        <v>16</v>
      </c>
      <c r="J63" s="26">
        <v>10</v>
      </c>
      <c r="K63" s="26">
        <v>17</v>
      </c>
      <c r="L63" s="26">
        <v>135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workbookViewId="0">
      <selection activeCell="A2" sqref="A2"/>
    </sheetView>
  </sheetViews>
  <sheetFormatPr baseColWidth="10" defaultColWidth="8.83203125" defaultRowHeight="14" x14ac:dyDescent="0"/>
  <cols>
    <col min="1" max="1" width="23.1640625" bestFit="1" customWidth="1"/>
    <col min="2" max="2" width="22.33203125" bestFit="1" customWidth="1"/>
    <col min="3" max="3" width="15.33203125" bestFit="1" customWidth="1"/>
    <col min="5" max="5" width="16" bestFit="1" customWidth="1"/>
    <col min="6" max="6" width="16.5" bestFit="1" customWidth="1"/>
    <col min="8" max="8" width="8.83203125" style="5"/>
    <col min="12" max="12" width="23.83203125" bestFit="1" customWidth="1"/>
  </cols>
  <sheetData>
    <row r="1" spans="1:12" s="18" customFormat="1">
      <c r="B1" s="18" t="s">
        <v>303</v>
      </c>
      <c r="C1" s="18" t="s">
        <v>412</v>
      </c>
      <c r="F1" s="18" t="s">
        <v>303</v>
      </c>
      <c r="G1" s="18" t="s">
        <v>343</v>
      </c>
      <c r="H1" s="29" t="s">
        <v>350</v>
      </c>
    </row>
    <row r="2" spans="1:12">
      <c r="A2" t="s">
        <v>130</v>
      </c>
      <c r="B2" t="s">
        <v>13</v>
      </c>
      <c r="C2">
        <v>56.668524922375539</v>
      </c>
      <c r="E2" t="s">
        <v>265</v>
      </c>
      <c r="F2" t="s">
        <v>193</v>
      </c>
      <c r="G2">
        <v>225.24726920649903</v>
      </c>
    </row>
    <row r="3" spans="1:12">
      <c r="A3" t="s">
        <v>169</v>
      </c>
      <c r="B3" t="s">
        <v>30</v>
      </c>
      <c r="C3">
        <v>469.88842900313387</v>
      </c>
      <c r="E3" t="s">
        <v>374</v>
      </c>
      <c r="F3" t="s">
        <v>192</v>
      </c>
      <c r="G3">
        <v>355.16170345596834</v>
      </c>
      <c r="L3" s="18" t="s">
        <v>370</v>
      </c>
    </row>
    <row r="4" spans="1:12">
      <c r="A4" t="s">
        <v>171</v>
      </c>
      <c r="B4" t="s">
        <v>71</v>
      </c>
      <c r="C4">
        <v>474.58606643628917</v>
      </c>
      <c r="E4" t="s">
        <v>97</v>
      </c>
      <c r="F4" t="s">
        <v>205</v>
      </c>
      <c r="G4">
        <v>608.36241579325633</v>
      </c>
      <c r="K4" t="s">
        <v>285</v>
      </c>
      <c r="L4" s="57" t="s">
        <v>99</v>
      </c>
    </row>
    <row r="5" spans="1:12">
      <c r="A5" t="s">
        <v>171</v>
      </c>
      <c r="B5" t="s">
        <v>17</v>
      </c>
      <c r="C5">
        <v>535.60421709958916</v>
      </c>
      <c r="E5" t="s">
        <v>97</v>
      </c>
      <c r="F5" t="s">
        <v>236</v>
      </c>
      <c r="G5">
        <v>619.216210692598</v>
      </c>
      <c r="K5" t="s">
        <v>286</v>
      </c>
      <c r="L5" s="57" t="s">
        <v>184</v>
      </c>
    </row>
    <row r="6" spans="1:12">
      <c r="A6" t="s">
        <v>98</v>
      </c>
      <c r="B6" t="s">
        <v>34</v>
      </c>
      <c r="C6">
        <v>745.90729840989036</v>
      </c>
      <c r="E6" t="s">
        <v>272</v>
      </c>
      <c r="F6" t="s">
        <v>230</v>
      </c>
      <c r="G6">
        <v>901.80267641966554</v>
      </c>
    </row>
    <row r="7" spans="1:12">
      <c r="A7" t="s">
        <v>156</v>
      </c>
      <c r="B7" t="s">
        <v>35</v>
      </c>
      <c r="C7">
        <v>900.06481050913271</v>
      </c>
      <c r="E7" t="s">
        <v>130</v>
      </c>
      <c r="F7" t="s">
        <v>187</v>
      </c>
      <c r="G7">
        <v>1537.4567636725521</v>
      </c>
    </row>
    <row r="8" spans="1:12">
      <c r="A8" t="s">
        <v>101</v>
      </c>
      <c r="B8" t="s">
        <v>27</v>
      </c>
      <c r="C8">
        <v>908.34098924583213</v>
      </c>
      <c r="E8" t="s">
        <v>184</v>
      </c>
      <c r="F8" t="s">
        <v>206</v>
      </c>
      <c r="G8">
        <v>1887.4621501519821</v>
      </c>
    </row>
    <row r="9" spans="1:12">
      <c r="A9" t="s">
        <v>176</v>
      </c>
      <c r="B9" t="s">
        <v>63</v>
      </c>
      <c r="C9">
        <v>909.8681956893389</v>
      </c>
      <c r="E9" t="s">
        <v>184</v>
      </c>
      <c r="F9" s="50" t="s">
        <v>227</v>
      </c>
      <c r="G9" s="50">
        <v>1948.0273630746849</v>
      </c>
    </row>
    <row r="10" spans="1:12">
      <c r="A10" t="s">
        <v>166</v>
      </c>
      <c r="B10" t="s">
        <v>56</v>
      </c>
      <c r="C10">
        <v>935.92913106167873</v>
      </c>
      <c r="E10" t="s">
        <v>184</v>
      </c>
      <c r="F10" s="50" t="s">
        <v>188</v>
      </c>
      <c r="G10" s="50">
        <v>1948.0273630746849</v>
      </c>
    </row>
    <row r="11" spans="1:12">
      <c r="A11" t="s">
        <v>99</v>
      </c>
      <c r="B11" t="s">
        <v>16</v>
      </c>
      <c r="C11">
        <v>1187.9724138143768</v>
      </c>
      <c r="E11" t="s">
        <v>263</v>
      </c>
      <c r="F11" t="s">
        <v>186</v>
      </c>
      <c r="G11">
        <v>2064.7899079291319</v>
      </c>
    </row>
    <row r="12" spans="1:12">
      <c r="A12" t="s">
        <v>168</v>
      </c>
      <c r="B12" t="s">
        <v>64</v>
      </c>
      <c r="C12">
        <v>1217.9747535180279</v>
      </c>
      <c r="E12" t="s">
        <v>94</v>
      </c>
      <c r="F12" t="s">
        <v>201</v>
      </c>
      <c r="G12">
        <v>2168.7432489344446</v>
      </c>
    </row>
    <row r="13" spans="1:12">
      <c r="A13" t="s">
        <v>99</v>
      </c>
      <c r="B13" t="s">
        <v>31</v>
      </c>
      <c r="C13">
        <v>1218.4373099168663</v>
      </c>
      <c r="E13" t="s">
        <v>374</v>
      </c>
      <c r="F13" t="s">
        <v>216</v>
      </c>
      <c r="G13">
        <v>2174.4865743918435</v>
      </c>
    </row>
    <row r="14" spans="1:12">
      <c r="A14" t="s">
        <v>99</v>
      </c>
      <c r="B14" t="s">
        <v>22</v>
      </c>
      <c r="C14">
        <v>1222.2209391089762</v>
      </c>
    </row>
    <row r="15" spans="1:12">
      <c r="A15" t="s">
        <v>96</v>
      </c>
      <c r="B15" t="s">
        <v>32</v>
      </c>
      <c r="C15">
        <v>1229.001591614483</v>
      </c>
      <c r="F15" s="20" t="s">
        <v>345</v>
      </c>
      <c r="G15">
        <f>MEDIAN(G2:G13)</f>
        <v>1712.4594569122671</v>
      </c>
    </row>
    <row r="16" spans="1:12">
      <c r="A16" t="s">
        <v>102</v>
      </c>
      <c r="B16" t="s">
        <v>24</v>
      </c>
      <c r="C16">
        <v>1229.001591614483</v>
      </c>
      <c r="F16" s="20" t="s">
        <v>346</v>
      </c>
      <c r="G16">
        <f>AVERAGE(G2:G13)</f>
        <v>1369.8986372331092</v>
      </c>
    </row>
    <row r="17" spans="1:7">
      <c r="A17" t="s">
        <v>173</v>
      </c>
      <c r="B17" s="50" t="s">
        <v>14</v>
      </c>
      <c r="C17" s="50">
        <v>1551.2805859492523</v>
      </c>
      <c r="D17" s="50"/>
      <c r="F17" s="20" t="s">
        <v>347</v>
      </c>
      <c r="G17">
        <f>MODE(G2:G13)</f>
        <v>1948.0273630746849</v>
      </c>
    </row>
    <row r="18" spans="1:7">
      <c r="A18" t="s">
        <v>160</v>
      </c>
      <c r="B18" s="50" t="s">
        <v>26</v>
      </c>
      <c r="C18" s="50">
        <v>1551.2805859492523</v>
      </c>
      <c r="D18" s="50"/>
      <c r="F18" s="20" t="s">
        <v>348</v>
      </c>
      <c r="G18">
        <f>MAX(G2:G13)</f>
        <v>2174.4865743918435</v>
      </c>
    </row>
    <row r="19" spans="1:7">
      <c r="A19" t="s">
        <v>160</v>
      </c>
      <c r="B19" s="50" t="s">
        <v>38</v>
      </c>
      <c r="C19" s="50">
        <v>1551.2805859492523</v>
      </c>
      <c r="D19" s="50"/>
      <c r="F19" s="20" t="s">
        <v>349</v>
      </c>
      <c r="G19">
        <f>MIN(G2:G13)</f>
        <v>225.24726920649903</v>
      </c>
    </row>
    <row r="20" spans="1:7">
      <c r="A20" t="s">
        <v>96</v>
      </c>
      <c r="B20" s="50" t="s">
        <v>15</v>
      </c>
      <c r="C20" s="50">
        <v>1551.2805859492523</v>
      </c>
      <c r="D20" s="50"/>
      <c r="F20" s="20" t="s">
        <v>298</v>
      </c>
      <c r="G20">
        <f>COUNT(G2:G13)</f>
        <v>12</v>
      </c>
    </row>
    <row r="21" spans="1:7">
      <c r="A21" t="s">
        <v>160</v>
      </c>
      <c r="B21" s="50" t="s">
        <v>28</v>
      </c>
      <c r="C21" s="50">
        <v>1551.2805859492523</v>
      </c>
      <c r="D21" s="50"/>
    </row>
    <row r="23" spans="1:7">
      <c r="B23" s="20" t="s">
        <v>345</v>
      </c>
      <c r="C23">
        <f>MEDIAN(C2:C21)</f>
        <v>1202.9735836662023</v>
      </c>
    </row>
    <row r="24" spans="1:7">
      <c r="B24" s="20" t="s">
        <v>346</v>
      </c>
      <c r="C24">
        <f>AVERAGE(C2:C21)</f>
        <v>1049.8934595855367</v>
      </c>
    </row>
    <row r="25" spans="1:7">
      <c r="B25" s="20" t="s">
        <v>347</v>
      </c>
      <c r="C25">
        <f>MODE(C2:C21)</f>
        <v>1551.2805859492523</v>
      </c>
    </row>
    <row r="26" spans="1:7">
      <c r="B26" s="20" t="s">
        <v>348</v>
      </c>
      <c r="C26">
        <f>MAX(C2:C21)</f>
        <v>1551.2805859492523</v>
      </c>
    </row>
    <row r="27" spans="1:7">
      <c r="B27" s="20" t="s">
        <v>349</v>
      </c>
      <c r="C27">
        <f>MIN(C2:C21)</f>
        <v>56.668524922375539</v>
      </c>
    </row>
    <row r="28" spans="1:7">
      <c r="B28" s="20" t="s">
        <v>298</v>
      </c>
      <c r="C28">
        <f>COUNT(C2:C21)</f>
        <v>20</v>
      </c>
    </row>
  </sheetData>
  <sortState ref="F2:H59">
    <sortCondition ref="G2:G59"/>
    <sortCondition ref="F2:F59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A17" sqref="A17"/>
    </sheetView>
  </sheetViews>
  <sheetFormatPr baseColWidth="10" defaultColWidth="8.83203125" defaultRowHeight="14" x14ac:dyDescent="0"/>
  <cols>
    <col min="1" max="1" width="21.83203125" bestFit="1" customWidth="1"/>
    <col min="2" max="2" width="22.33203125" bestFit="1" customWidth="1"/>
    <col min="3" max="3" width="8.83203125" style="5"/>
  </cols>
  <sheetData>
    <row r="1" spans="1:3">
      <c r="B1" s="18" t="s">
        <v>303</v>
      </c>
      <c r="C1" s="29" t="s">
        <v>343</v>
      </c>
    </row>
    <row r="2" spans="1:3">
      <c r="A2" t="str">
        <f>VLOOKUP(B2,'W-Sponsor'!$A$2:$B$62,2,FALSE)</f>
        <v>Mizuno</v>
      </c>
      <c r="B2" t="s">
        <v>71</v>
      </c>
      <c r="C2" s="5">
        <v>163.93539520260617</v>
      </c>
    </row>
    <row r="3" spans="1:3">
      <c r="A3" t="str">
        <f>VLOOKUP(B3,'W-Sponsor'!$A$2:$B$62,2,FALSE)</f>
        <v>Reebok/Zap Fitness</v>
      </c>
      <c r="B3" t="s">
        <v>44</v>
      </c>
      <c r="C3" s="31">
        <v>318.3125435360144</v>
      </c>
    </row>
    <row r="4" spans="1:3">
      <c r="A4" t="str">
        <f>VLOOKUP(B4,'W-Sponsor'!$A$2:$B$62,2,FALSE)</f>
        <v>Reebok/Zap Fitness</v>
      </c>
      <c r="B4" t="s">
        <v>54</v>
      </c>
      <c r="C4" s="31">
        <v>329.62454423349982</v>
      </c>
    </row>
    <row r="5" spans="1:3">
      <c r="A5" t="str">
        <f>VLOOKUP(B5,'W-Sponsor'!$A$2:$B$62,2,FALSE)</f>
        <v>New Balance/Boston</v>
      </c>
      <c r="B5" t="s">
        <v>35</v>
      </c>
      <c r="C5" s="31">
        <v>358.00886982929524</v>
      </c>
    </row>
    <row r="6" spans="1:3">
      <c r="A6" t="str">
        <f>VLOOKUP(B6,'W-Sponsor'!$A$2:$B$62,2,FALSE)</f>
        <v>Adidas/BAA</v>
      </c>
      <c r="B6" t="s">
        <v>58</v>
      </c>
      <c r="C6" s="31">
        <v>393.62269201936448</v>
      </c>
    </row>
    <row r="7" spans="1:3">
      <c r="A7" t="str">
        <f>VLOOKUP(B7,'W-Sponsor'!$A$2:$B$62,2,FALSE)</f>
        <v>Nike</v>
      </c>
      <c r="B7" t="s">
        <v>13</v>
      </c>
      <c r="C7" s="31">
        <v>553.34344313990994</v>
      </c>
    </row>
    <row r="8" spans="1:3">
      <c r="A8" t="str">
        <f>VLOOKUP(B8,'W-Sponsor'!$A$2:$B$62,2,FALSE)</f>
        <v>Team USA Minnesota</v>
      </c>
      <c r="B8" t="s">
        <v>61</v>
      </c>
      <c r="C8" s="31">
        <v>931.45874970591319</v>
      </c>
    </row>
    <row r="9" spans="1:3">
      <c r="A9" t="str">
        <f>VLOOKUP(B9,'W-Sponsor'!$A$2:$B$62,2,FALSE)</f>
        <v>New Balance Silicon Valley</v>
      </c>
      <c r="B9" t="s">
        <v>23</v>
      </c>
      <c r="C9" s="31">
        <v>946.53440791930188</v>
      </c>
    </row>
    <row r="10" spans="1:3">
      <c r="A10" t="str">
        <f>VLOOKUP(B10,'W-Sponsor'!$A$2:$B$62,2,FALSE)</f>
        <v>Adidas/Boulder Running Co</v>
      </c>
      <c r="B10" t="s">
        <v>31</v>
      </c>
      <c r="C10" s="31">
        <v>1479.2814742329244</v>
      </c>
    </row>
    <row r="11" spans="1:3">
      <c r="A11" t="str">
        <f>VLOOKUP(B11,'W-Sponsor'!$A$2:$B$62,2,FALSE)</f>
        <v>Adidas/Boulder Running Co</v>
      </c>
      <c r="B11" t="s">
        <v>22</v>
      </c>
      <c r="C11" s="31">
        <v>1501.1980931881424</v>
      </c>
    </row>
    <row r="12" spans="1:3">
      <c r="A12" t="str">
        <f>VLOOKUP(B12,'W-Sponsor'!$A$2:$B$62,2,FALSE)</f>
        <v>NAZ Elite</v>
      </c>
      <c r="B12" t="s">
        <v>26</v>
      </c>
      <c r="C12" s="31">
        <v>1914.2832224561303</v>
      </c>
    </row>
    <row r="13" spans="1:3">
      <c r="A13" t="str">
        <f>VLOOKUP(B13,'W-Sponsor'!$A$2:$B$62,2,FALSE)</f>
        <v>Adidas/BAA</v>
      </c>
      <c r="B13" t="s">
        <v>53</v>
      </c>
      <c r="C13" s="31">
        <v>2256.0148787104004</v>
      </c>
    </row>
    <row r="15" spans="1:3">
      <c r="B15" s="20" t="s">
        <v>345</v>
      </c>
      <c r="C15" s="31">
        <f>MEDIAN(C3:C13)</f>
        <v>931.45874970591319</v>
      </c>
    </row>
    <row r="16" spans="1:3">
      <c r="B16" s="20" t="s">
        <v>346</v>
      </c>
      <c r="C16" s="31">
        <f>AVERAGE(C3:C13)</f>
        <v>998.33481081553612</v>
      </c>
    </row>
    <row r="17" spans="1:3">
      <c r="A17" s="51" t="str">
        <f t="array" ref="A17">INDEX(A2:A13,MATCH(MAX(COUNTIF(A2:A13,A2:A13)),COUNTIF(A2:A13,A2:A13),0))</f>
        <v>Reebok/Zap Fitness</v>
      </c>
      <c r="B17" s="20" t="s">
        <v>347</v>
      </c>
      <c r="C17" s="5" t="e">
        <f>MODE(C3:C13)</f>
        <v>#N/A</v>
      </c>
    </row>
    <row r="18" spans="1:3">
      <c r="B18" s="20" t="s">
        <v>348</v>
      </c>
      <c r="C18" s="31">
        <f>MAX(C3:C13)</f>
        <v>2256.0148787104004</v>
      </c>
    </row>
    <row r="19" spans="1:3">
      <c r="B19" s="20" t="s">
        <v>349</v>
      </c>
      <c r="C19" s="31">
        <f>MIN(C3:C13)</f>
        <v>318.3125435360144</v>
      </c>
    </row>
    <row r="20" spans="1:3">
      <c r="B20" s="20" t="s">
        <v>298</v>
      </c>
      <c r="C20" s="5">
        <f>COUNT(C3:C13)</f>
        <v>11</v>
      </c>
    </row>
  </sheetData>
  <sortState ref="B1:D61">
    <sortCondition ref="C1:C61"/>
    <sortCondition ref="B1:B61"/>
  </sortState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M5" sqref="M5"/>
    </sheetView>
  </sheetViews>
  <sheetFormatPr baseColWidth="10" defaultColWidth="8.83203125" defaultRowHeight="14" x14ac:dyDescent="0"/>
  <cols>
    <col min="1" max="1" width="21.83203125" bestFit="1" customWidth="1"/>
    <col min="2" max="2" width="16.5" bestFit="1" customWidth="1"/>
    <col min="3" max="3" width="8.83203125" style="33"/>
    <col min="5" max="5" width="30" bestFit="1" customWidth="1"/>
    <col min="6" max="6" width="16.5" bestFit="1" customWidth="1"/>
    <col min="7" max="7" width="8.83203125" style="33"/>
  </cols>
  <sheetData>
    <row r="1" spans="1:12" s="18" customFormat="1">
      <c r="B1" s="18" t="s">
        <v>303</v>
      </c>
      <c r="C1" s="47" t="s">
        <v>343</v>
      </c>
      <c r="D1" s="18" t="s">
        <v>350</v>
      </c>
      <c r="F1" s="18" t="s">
        <v>303</v>
      </c>
      <c r="G1" s="47" t="s">
        <v>343</v>
      </c>
      <c r="H1" s="18" t="s">
        <v>350</v>
      </c>
    </row>
    <row r="2" spans="1:12">
      <c r="A2" t="str">
        <f>VLOOKUP(B2,'W-Sponsor'!$A$2:$B$62,2,FALSE)</f>
        <v>Reebok/Zap Fitness</v>
      </c>
      <c r="B2" t="s">
        <v>30</v>
      </c>
      <c r="C2" s="33">
        <v>89.862453645823024</v>
      </c>
      <c r="E2" t="str">
        <f>VLOOKUP(F2,'M-Sponsor'!$A$2:$B$59,2,FALSE)</f>
        <v>Reebok/ZAP Fitness</v>
      </c>
      <c r="F2" s="50" t="s">
        <v>223</v>
      </c>
      <c r="G2" s="46">
        <v>313.78787822297636</v>
      </c>
      <c r="K2" t="s">
        <v>373</v>
      </c>
    </row>
    <row r="3" spans="1:12">
      <c r="A3" t="str">
        <f>VLOOKUP(B3,'W-Sponsor'!$A$2:$B$62,2,FALSE)</f>
        <v>Nike/NJNY TC</v>
      </c>
      <c r="B3" t="s">
        <v>62</v>
      </c>
      <c r="C3" s="33">
        <v>136.63249262486198</v>
      </c>
      <c r="E3" t="str">
        <f>VLOOKUP(F3,'M-Sponsor'!$A$2:$B$59,2,FALSE)</f>
        <v>Reebok/ZAP Fitness</v>
      </c>
      <c r="F3" s="50" t="s">
        <v>193</v>
      </c>
      <c r="G3" s="46">
        <v>313.78787822297636</v>
      </c>
      <c r="K3" t="s">
        <v>285</v>
      </c>
      <c r="L3" s="51" t="str">
        <f t="array" ref="L3">INDEX(A2:A19,MATCH(MAX(COUNTIF(A2:A19,A2:A19)),COUNTIF(A2:A19,A2:A19),0))</f>
        <v>Adidas/Boulder Running Co</v>
      </c>
    </row>
    <row r="4" spans="1:12">
      <c r="A4" t="str">
        <f>VLOOKUP(B4,'W-Sponsor'!$A$2:$B$62,2,FALSE)</f>
        <v>Saucony</v>
      </c>
      <c r="B4" t="s">
        <v>19</v>
      </c>
      <c r="C4" s="33">
        <v>362.66674262646222</v>
      </c>
      <c r="E4" t="str">
        <f>VLOOKUP(F4,'M-Sponsor'!$A$2:$B$59,2,FALSE)</f>
        <v>Adidas/BAA</v>
      </c>
      <c r="F4" t="s">
        <v>189</v>
      </c>
      <c r="G4" s="33">
        <v>393.83071316650711</v>
      </c>
      <c r="K4" t="s">
        <v>286</v>
      </c>
      <c r="L4" s="51" t="str">
        <f t="array" ref="L4">INDEX(E2:E23,MATCH(MAX(COUNTIF(E2:E23,E2:E23)),COUNTIF(E2:E23,E2:E23),0))</f>
        <v>Unattached</v>
      </c>
    </row>
    <row r="5" spans="1:12">
      <c r="A5" t="str">
        <f>VLOOKUP(B5,'W-Sponsor'!$A$2:$B$62,2,FALSE)</f>
        <v>Adidas/BAA</v>
      </c>
      <c r="B5" t="s">
        <v>56</v>
      </c>
      <c r="C5" s="33">
        <v>398.56212172331027</v>
      </c>
      <c r="E5" t="str">
        <f>VLOOKUP(F5,'M-Sponsor'!$A$2:$B$59,2,FALSE)</f>
        <v>New Balance</v>
      </c>
      <c r="F5" t="s">
        <v>232</v>
      </c>
      <c r="G5" s="33">
        <v>415.26880357889678</v>
      </c>
      <c r="L5" t="s">
        <v>100</v>
      </c>
    </row>
    <row r="6" spans="1:12">
      <c r="A6" t="str">
        <f>VLOOKUP(B6,'W-Sponsor'!$A$2:$B$62,2,FALSE)</f>
        <v>Oiselle</v>
      </c>
      <c r="B6" t="s">
        <v>48</v>
      </c>
      <c r="C6" s="33">
        <v>708.12296554126794</v>
      </c>
      <c r="E6" t="str">
        <f>VLOOKUP(F6,'M-Sponsor'!$A$2:$B$59,2,FALSE)</f>
        <v>Hansons-Brooks</v>
      </c>
      <c r="F6" t="s">
        <v>236</v>
      </c>
      <c r="G6" s="33">
        <v>415.72705869302439</v>
      </c>
      <c r="L6" t="s">
        <v>272</v>
      </c>
    </row>
    <row r="7" spans="1:12">
      <c r="A7" t="str">
        <f>VLOOKUP(B7,'W-Sponsor'!$A$2:$B$62,2,FALSE)</f>
        <v>Unattached</v>
      </c>
      <c r="B7" s="50" t="s">
        <v>47</v>
      </c>
      <c r="C7" s="46">
        <v>934.75165430997731</v>
      </c>
      <c r="D7" t="s">
        <v>374</v>
      </c>
      <c r="E7" t="str">
        <f>VLOOKUP(F7,'M-Sponsor'!$A$2:$B$59,2,FALSE)</f>
        <v>Mizuno</v>
      </c>
      <c r="F7" t="s">
        <v>190</v>
      </c>
      <c r="G7" s="33">
        <v>425.57031364595053</v>
      </c>
      <c r="L7" t="s">
        <v>358</v>
      </c>
    </row>
    <row r="8" spans="1:12">
      <c r="A8" t="str">
        <f>VLOOKUP(B8,'W-Sponsor'!$A$2:$B$62,2,FALSE)</f>
        <v>Team USA Minnesota</v>
      </c>
      <c r="B8" s="50" t="s">
        <v>27</v>
      </c>
      <c r="C8" s="46">
        <v>934.75165430997731</v>
      </c>
      <c r="E8" t="str">
        <f>VLOOKUP(F8,'M-Sponsor'!$A$2:$B$59,2,FALSE)</f>
        <v>Unattached</v>
      </c>
      <c r="F8" t="s">
        <v>233</v>
      </c>
      <c r="G8" s="33">
        <v>462.32204104502347</v>
      </c>
      <c r="L8" t="s">
        <v>360</v>
      </c>
    </row>
    <row r="9" spans="1:12">
      <c r="A9" t="str">
        <f>VLOOKUP(B9,'W-Sponsor'!$A$2:$B$62,2,FALSE)</f>
        <v>New Balance Silicon Valley</v>
      </c>
      <c r="B9" s="50" t="s">
        <v>23</v>
      </c>
      <c r="C9" s="46">
        <v>949.72646104898308</v>
      </c>
      <c r="E9" t="str">
        <f>VLOOKUP(F9,'M-Sponsor'!$A$2:$B$59,2,FALSE)</f>
        <v>Unattached</v>
      </c>
      <c r="F9" t="s">
        <v>207</v>
      </c>
      <c r="G9" s="33">
        <v>697.51110330096776</v>
      </c>
    </row>
    <row r="10" spans="1:12">
      <c r="A10" t="str">
        <f>VLOOKUP(B10,'W-Sponsor'!$A$2:$B$62,2,FALSE)</f>
        <v>Adidas/Boulder Running Co</v>
      </c>
      <c r="B10" t="s">
        <v>31</v>
      </c>
      <c r="C10" s="33">
        <v>1480.3536224967704</v>
      </c>
      <c r="E10" t="str">
        <f>VLOOKUP(F10,'M-Sponsor'!$A$2:$B$59,2,FALSE)</f>
        <v>Twin Cities TC</v>
      </c>
      <c r="F10" t="s">
        <v>230</v>
      </c>
      <c r="G10" s="33">
        <v>925.96615496806191</v>
      </c>
    </row>
    <row r="11" spans="1:12">
      <c r="A11" t="str">
        <f>VLOOKUP(B11,'W-Sponsor'!$A$2:$B$62,2,FALSE)</f>
        <v>Adidas/Boulder Running Co</v>
      </c>
      <c r="B11" t="s">
        <v>16</v>
      </c>
      <c r="C11" s="33">
        <v>1489.3379171022618</v>
      </c>
      <c r="E11" t="str">
        <f>VLOOKUP(F11,'M-Sponsor'!$A$2:$B$59,2,FALSE)</f>
        <v>Twin Cities TC</v>
      </c>
      <c r="F11" t="s">
        <v>196</v>
      </c>
      <c r="G11" s="33">
        <v>934.75165430997731</v>
      </c>
    </row>
    <row r="12" spans="1:12">
      <c r="A12" t="str">
        <f>VLOOKUP(B12,'W-Sponsor'!$A$2:$B$62,2,FALSE)</f>
        <v>Adidas/Boulder Running Co</v>
      </c>
      <c r="B12" s="52" t="s">
        <v>22</v>
      </c>
      <c r="C12" s="53">
        <v>1502.0386466818284</v>
      </c>
      <c r="E12" t="str">
        <f>VLOOKUP(F12,'M-Sponsor'!$A$2:$B$59,2,FALSE)</f>
        <v>Team USA Minnesota</v>
      </c>
      <c r="F12" t="s">
        <v>200</v>
      </c>
      <c r="G12" s="33">
        <v>945.32344602315504</v>
      </c>
    </row>
    <row r="13" spans="1:12">
      <c r="A13" t="str">
        <f>VLOOKUP(B13,'W-Sponsor'!$A$2:$B$62,2,FALSE)</f>
        <v>Boulder Track Club</v>
      </c>
      <c r="B13" s="52" t="s">
        <v>24</v>
      </c>
      <c r="C13" s="53">
        <v>1502.6869154211624</v>
      </c>
      <c r="E13" t="str">
        <f>VLOOKUP(F13,'M-Sponsor'!$A$2:$B$59,2,FALSE)</f>
        <v>Adidas</v>
      </c>
      <c r="F13" t="s">
        <v>202</v>
      </c>
      <c r="G13" s="33">
        <v>1490.5831362433817</v>
      </c>
    </row>
    <row r="14" spans="1:12">
      <c r="A14" t="str">
        <f>VLOOKUP(B14,'W-Sponsor'!$A$2:$B$62,2,FALSE)</f>
        <v>Unattached/Team Rono</v>
      </c>
      <c r="B14" t="s">
        <v>42</v>
      </c>
      <c r="C14" s="33">
        <v>1644.7158387006778</v>
      </c>
      <c r="E14" t="str">
        <f>VLOOKUP(F14,'M-Sponsor'!$A$2:$B$59,2,FALSE)</f>
        <v>Unattached</v>
      </c>
      <c r="F14" t="s">
        <v>239</v>
      </c>
      <c r="G14" s="33">
        <v>1502.6869154211624</v>
      </c>
    </row>
    <row r="15" spans="1:12">
      <c r="A15" t="str">
        <f>VLOOKUP(B15,'W-Sponsor'!$A$2:$B$62,2,FALSE)</f>
        <v>NAZ Elite</v>
      </c>
      <c r="B15" s="52" t="s">
        <v>26</v>
      </c>
      <c r="C15" s="53">
        <v>1914.1312352325581</v>
      </c>
      <c r="E15" t="str">
        <f>VLOOKUP(F15,'M-Sponsor'!$A$2:$B$59,2,FALSE)</f>
        <v>NAZ Elite</v>
      </c>
      <c r="F15" t="s">
        <v>197</v>
      </c>
      <c r="G15" s="33">
        <v>1914.1312352325581</v>
      </c>
    </row>
    <row r="16" spans="1:12">
      <c r="A16" t="str">
        <f>VLOOKUP(B16,'W-Sponsor'!$A$2:$B$62,2,FALSE)</f>
        <v>Asics</v>
      </c>
      <c r="B16" s="52" t="s">
        <v>15</v>
      </c>
      <c r="C16" s="53">
        <v>1914.1312352325581</v>
      </c>
      <c r="E16" t="str">
        <f>VLOOKUP(F16,'M-Sponsor'!$A$2:$B$59,2,FALSE)</f>
        <v>Under Armour/Team Run Flagstaff Pro</v>
      </c>
      <c r="F16" t="s">
        <v>203</v>
      </c>
      <c r="G16" s="33">
        <v>1914.1312352325581</v>
      </c>
    </row>
    <row r="17" spans="1:7">
      <c r="A17" t="str">
        <f>VLOOKUP(B17,'W-Sponsor'!$A$2:$B$62,2,FALSE)</f>
        <v>Asics/Mammoth TC</v>
      </c>
      <c r="B17" t="s">
        <v>72</v>
      </c>
      <c r="C17" s="33">
        <v>2349.350700333744</v>
      </c>
      <c r="E17" t="str">
        <f>VLOOKUP(F17,'M-Sponsor'!$A$2:$B$59,2,FALSE)</f>
        <v>Nike</v>
      </c>
      <c r="F17" t="s">
        <v>187</v>
      </c>
      <c r="G17" s="33">
        <v>1947.0334226196157</v>
      </c>
    </row>
    <row r="18" spans="1:7">
      <c r="A18" t="str">
        <f>VLOOKUP(B18,'W-Sponsor'!$A$2:$B$62,2,FALSE)</f>
        <v>Nike/Oregon TC</v>
      </c>
      <c r="B18" t="s">
        <v>18</v>
      </c>
      <c r="C18" s="33">
        <v>2349.7556966089305</v>
      </c>
      <c r="E18" t="str">
        <f>VLOOKUP(F18,'M-Sponsor'!$A$2:$B$59,2,FALSE)</f>
        <v>Unattached</v>
      </c>
      <c r="F18" t="s">
        <v>191</v>
      </c>
      <c r="G18" s="33">
        <v>1947.0334226196157</v>
      </c>
    </row>
    <row r="19" spans="1:7">
      <c r="A19" t="str">
        <f>VLOOKUP(B19,'W-Sponsor'!$A$2:$B$62,2,FALSE)</f>
        <v>New Balance/SRA</v>
      </c>
      <c r="B19" t="s">
        <v>25</v>
      </c>
      <c r="C19" s="33">
        <v>2374.5858029768019</v>
      </c>
      <c r="E19" t="str">
        <f>VLOOKUP(F19,'M-Sponsor'!$A$2:$B$59,2,FALSE)</f>
        <v>Asics/Mammoth TC</v>
      </c>
      <c r="F19" t="s">
        <v>228</v>
      </c>
      <c r="G19" s="33">
        <v>2256.8544243092242</v>
      </c>
    </row>
    <row r="20" spans="1:7">
      <c r="E20" t="str">
        <f>VLOOKUP(F20,'M-Sponsor'!$A$2:$B$59,2,FALSE)</f>
        <v>Asics/Mammoth TC</v>
      </c>
      <c r="F20" t="s">
        <v>188</v>
      </c>
      <c r="G20" s="33">
        <v>2256.8544243092242</v>
      </c>
    </row>
    <row r="21" spans="1:7">
      <c r="B21" s="20" t="s">
        <v>345</v>
      </c>
      <c r="C21" s="33">
        <v>1484.8457697995161</v>
      </c>
      <c r="E21" t="str">
        <f>VLOOKUP(F21,'M-Sponsor'!$A$2:$B$59,2,FALSE)</f>
        <v>Nike/Oregon TC</v>
      </c>
      <c r="F21" t="s">
        <v>225</v>
      </c>
      <c r="G21" s="33">
        <v>2349.7556966089305</v>
      </c>
    </row>
    <row r="22" spans="1:7">
      <c r="B22" s="20" t="s">
        <v>346</v>
      </c>
      <c r="C22" s="33">
        <v>1279.7868975898864</v>
      </c>
      <c r="E22" t="str">
        <f>VLOOKUP(F22,'M-Sponsor'!$A$2:$B$59,2,FALSE)</f>
        <v>Nike/Oregon TC</v>
      </c>
      <c r="F22" t="s">
        <v>201</v>
      </c>
      <c r="G22" s="33">
        <v>2349.7556966089305</v>
      </c>
    </row>
    <row r="23" spans="1:7">
      <c r="B23" s="20" t="s">
        <v>347</v>
      </c>
      <c r="C23" s="33">
        <v>934.75165430997731</v>
      </c>
      <c r="E23" t="str">
        <f>VLOOKUP(F23,'M-Sponsor'!$A$2:$B$59,2,FALSE)</f>
        <v>SRA Elite</v>
      </c>
      <c r="F23" t="s">
        <v>186</v>
      </c>
      <c r="G23" s="33">
        <v>2354.389208741934</v>
      </c>
    </row>
    <row r="24" spans="1:7">
      <c r="B24" s="20" t="s">
        <v>348</v>
      </c>
      <c r="C24" s="33">
        <v>2374.5858029768019</v>
      </c>
    </row>
    <row r="25" spans="1:7">
      <c r="B25" s="20" t="s">
        <v>349</v>
      </c>
      <c r="C25" s="33">
        <v>89.862453645823024</v>
      </c>
      <c r="F25" s="20" t="s">
        <v>345</v>
      </c>
      <c r="G25" s="33">
        <v>1217.9532911332683</v>
      </c>
    </row>
    <row r="26" spans="1:7">
      <c r="B26" s="20" t="s">
        <v>298</v>
      </c>
      <c r="C26" s="33">
        <v>18</v>
      </c>
      <c r="F26" s="20" t="s">
        <v>346</v>
      </c>
      <c r="G26" s="33">
        <v>1296.6843574147572</v>
      </c>
    </row>
    <row r="27" spans="1:7">
      <c r="F27" s="20" t="s">
        <v>347</v>
      </c>
      <c r="G27" s="33">
        <v>313.78787822297636</v>
      </c>
    </row>
    <row r="28" spans="1:7">
      <c r="F28" s="20" t="s">
        <v>348</v>
      </c>
      <c r="G28" s="33">
        <v>2354.389208741934</v>
      </c>
    </row>
    <row r="29" spans="1:7">
      <c r="F29" s="20" t="s">
        <v>349</v>
      </c>
      <c r="G29" s="33">
        <v>313.78787822297636</v>
      </c>
    </row>
    <row r="30" spans="1:7">
      <c r="F30" s="20" t="s">
        <v>298</v>
      </c>
      <c r="G30" s="33">
        <v>22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E2" sqref="E2"/>
    </sheetView>
  </sheetViews>
  <sheetFormatPr baseColWidth="10" defaultColWidth="8.83203125" defaultRowHeight="14" x14ac:dyDescent="0"/>
  <cols>
    <col min="1" max="1" width="21.83203125" bestFit="1" customWidth="1"/>
    <col min="2" max="2" width="22.33203125" bestFit="1" customWidth="1"/>
    <col min="3" max="3" width="8.83203125" style="33"/>
    <col min="5" max="5" width="19.83203125" bestFit="1" customWidth="1"/>
    <col min="6" max="6" width="16.83203125" bestFit="1" customWidth="1"/>
  </cols>
  <sheetData>
    <row r="1" spans="1:11">
      <c r="B1" t="s">
        <v>303</v>
      </c>
      <c r="C1" s="33" t="s">
        <v>343</v>
      </c>
      <c r="F1" t="s">
        <v>303</v>
      </c>
      <c r="G1" t="s">
        <v>343</v>
      </c>
    </row>
    <row r="2" spans="1:11">
      <c r="A2" t="str">
        <f>VLOOKUP(B2,'W-Sponsor'!$A$2:$B$62,2,FALSE)</f>
        <v>Nike</v>
      </c>
      <c r="B2" t="s">
        <v>13</v>
      </c>
      <c r="C2" s="33">
        <v>339.85616771766996</v>
      </c>
      <c r="E2" t="str">
        <f>VLOOKUP(F2,'M-Sponsor'!$A$2:$B$59,2,FALSE)</f>
        <v>Reebok/ZAP Fitness</v>
      </c>
      <c r="F2" t="s">
        <v>193</v>
      </c>
      <c r="G2">
        <v>400.9467772049905</v>
      </c>
    </row>
    <row r="3" spans="1:11">
      <c r="A3" t="str">
        <f>VLOOKUP(B3,'W-Sponsor'!$A$2:$B$62,2,FALSE)</f>
        <v>Reebok/Zap Fitness</v>
      </c>
      <c r="B3" s="50" t="s">
        <v>51</v>
      </c>
      <c r="C3" s="46">
        <v>400.9467772049905</v>
      </c>
      <c r="E3" t="str">
        <f>VLOOKUP(F3,'M-Sponsor'!$A$2:$B$59,2,FALSE)</f>
        <v>Nike</v>
      </c>
      <c r="F3" t="s">
        <v>240</v>
      </c>
      <c r="G3">
        <v>806.17083001710489</v>
      </c>
    </row>
    <row r="4" spans="1:11">
      <c r="A4" t="str">
        <f>VLOOKUP(B4,'W-Sponsor'!$A$2:$B$62,2,FALSE)</f>
        <v>Reebok/Zap Fitness</v>
      </c>
      <c r="B4" s="50" t="s">
        <v>44</v>
      </c>
      <c r="C4" s="46">
        <v>400.9467772049905</v>
      </c>
      <c r="E4" t="str">
        <f>VLOOKUP(F4,'M-Sponsor'!$A$2:$B$59,2,FALSE)</f>
        <v>Mizuno</v>
      </c>
      <c r="F4" t="s">
        <v>190</v>
      </c>
      <c r="G4">
        <v>833.63499927583553</v>
      </c>
      <c r="J4" t="s">
        <v>375</v>
      </c>
    </row>
    <row r="5" spans="1:11">
      <c r="A5" t="str">
        <f>VLOOKUP(B5,'W-Sponsor'!$A$2:$B$62,2,FALSE)</f>
        <v>NJNY TC</v>
      </c>
      <c r="B5" t="s">
        <v>34</v>
      </c>
      <c r="C5" s="33">
        <v>835.61013921185736</v>
      </c>
      <c r="E5" t="str">
        <f>VLOOKUP(F5,'M-Sponsor'!$A$2:$B$59,2,FALSE)</f>
        <v>Hansons-Brooks</v>
      </c>
      <c r="F5" t="s">
        <v>205</v>
      </c>
      <c r="G5">
        <v>845.16597132546156</v>
      </c>
      <c r="J5" t="s">
        <v>285</v>
      </c>
      <c r="K5" s="51" t="str">
        <f t="array" ref="K5">INDEX(A2:A24,MATCH(MAX(COUNTIF(A2:A24,A2:A24)),COUNTIF(A2:A24,A2:A24),0))</f>
        <v>Adidas/Boulder Running Co</v>
      </c>
    </row>
    <row r="6" spans="1:11">
      <c r="A6" t="str">
        <f>VLOOKUP(B6,'W-Sponsor'!$A$2:$B$62,2,FALSE)</f>
        <v>Hansons-Brooks</v>
      </c>
      <c r="B6" t="s">
        <v>37</v>
      </c>
      <c r="C6" s="33">
        <v>855.65053419855815</v>
      </c>
      <c r="E6" t="str">
        <f>VLOOKUP(F6,'M-Sponsor'!$A$2:$B$59,2,FALSE)</f>
        <v>Adidas/Rogue AC</v>
      </c>
      <c r="F6" t="s">
        <v>238</v>
      </c>
      <c r="G6">
        <v>958.89905735311606</v>
      </c>
      <c r="J6" t="s">
        <v>286</v>
      </c>
      <c r="K6" s="51" t="str">
        <f t="array" ref="K6">INDEX(E2:E18,MATCH(MAX(COUNTIF(E2:E18,E2:E18)),COUNTIF(E2:E18,E2:E18),0))</f>
        <v>Nike</v>
      </c>
    </row>
    <row r="7" spans="1:11">
      <c r="A7" t="str">
        <f>VLOOKUP(B7,'W-Sponsor'!$A$2:$B$62,2,FALSE)</f>
        <v>Hansons-Brooks</v>
      </c>
      <c r="B7" t="s">
        <v>52</v>
      </c>
      <c r="C7" s="33">
        <v>864.80304672276111</v>
      </c>
      <c r="E7" t="str">
        <f>VLOOKUP(F7,'M-Sponsor'!$A$2:$B$59,2,FALSE)</f>
        <v>Adidas/BAA</v>
      </c>
      <c r="F7" t="s">
        <v>189</v>
      </c>
      <c r="G7">
        <v>1013.1614394517222</v>
      </c>
    </row>
    <row r="8" spans="1:11">
      <c r="A8" t="str">
        <f>VLOOKUP(B8,'W-Sponsor'!$A$2:$B$62,2,FALSE)</f>
        <v>New Balance/Boston</v>
      </c>
      <c r="B8" t="s">
        <v>35</v>
      </c>
      <c r="C8" s="33">
        <v>976.96323084400444</v>
      </c>
      <c r="E8" t="str">
        <f>VLOOKUP(F8,'M-Sponsor'!$A$2:$B$59,2,FALSE)</f>
        <v>Saucony</v>
      </c>
      <c r="F8" t="s">
        <v>204</v>
      </c>
      <c r="G8">
        <v>1056.8137350016596</v>
      </c>
    </row>
    <row r="9" spans="1:11">
      <c r="A9" t="str">
        <f>VLOOKUP(B9,'W-Sponsor'!$A$2:$B$62,2,FALSE)</f>
        <v>Adidas/BAA</v>
      </c>
      <c r="B9" t="s">
        <v>58</v>
      </c>
      <c r="C9" s="33">
        <v>1017.0867310469993</v>
      </c>
      <c r="E9" t="str">
        <f>VLOOKUP(F9,'M-Sponsor'!$A$2:$B$59,2,FALSE)</f>
        <v>Team USA Minnesota</v>
      </c>
      <c r="F9" t="s">
        <v>200</v>
      </c>
      <c r="G9">
        <v>1191.2156522815355</v>
      </c>
    </row>
    <row r="10" spans="1:11">
      <c r="A10" t="str">
        <f>VLOOKUP(B10,'W-Sponsor'!$A$2:$B$62,2,FALSE)</f>
        <v>Unnattached</v>
      </c>
      <c r="B10" t="s">
        <v>55</v>
      </c>
      <c r="C10" s="33">
        <v>1116.5815461651023</v>
      </c>
      <c r="E10" t="str">
        <f>VLOOKUP(F10,'M-Sponsor'!$A$2:$B$59,2,FALSE)</f>
        <v>WCAP</v>
      </c>
      <c r="F10" t="s">
        <v>237</v>
      </c>
      <c r="G10">
        <v>1437.4090061231727</v>
      </c>
    </row>
    <row r="11" spans="1:11">
      <c r="A11" t="str">
        <f>VLOOKUP(B11,'W-Sponsor'!$A$2:$B$62,2,FALSE)</f>
        <v>Team USA Minnesota</v>
      </c>
      <c r="B11" t="s">
        <v>61</v>
      </c>
      <c r="C11" s="33">
        <v>1192.2458041492866</v>
      </c>
      <c r="E11" t="str">
        <f>VLOOKUP(F11,'M-Sponsor'!$A$2:$B$59,2,FALSE)</f>
        <v>Boulder TC</v>
      </c>
      <c r="F11" t="s">
        <v>217</v>
      </c>
      <c r="G11">
        <v>1485.7195259302493</v>
      </c>
    </row>
    <row r="12" spans="1:11">
      <c r="A12" t="str">
        <f>VLOOKUP(B12,'W-Sponsor'!$A$2:$B$62,2,FALSE)</f>
        <v>Team USA Minnesota</v>
      </c>
      <c r="B12" t="s">
        <v>27</v>
      </c>
      <c r="C12" s="33">
        <v>1192.2458041492866</v>
      </c>
      <c r="E12" t="str">
        <f>VLOOKUP(F12,'M-Sponsor'!$A$2:$B$59,2,FALSE)</f>
        <v>Unattached</v>
      </c>
      <c r="F12" t="s">
        <v>191</v>
      </c>
      <c r="G12">
        <v>1728.108368649544</v>
      </c>
    </row>
    <row r="13" spans="1:11">
      <c r="A13" t="str">
        <f>VLOOKUP(B13,'W-Sponsor'!$A$2:$B$62,2,FALSE)</f>
        <v>Reebok</v>
      </c>
      <c r="B13" t="s">
        <v>63</v>
      </c>
      <c r="C13" s="33">
        <v>1193.9020397276088</v>
      </c>
      <c r="E13" t="str">
        <f>VLOOKUP(F13,'M-Sponsor'!$A$2:$B$59,2,FALSE)</f>
        <v>NAZ Elite</v>
      </c>
      <c r="F13" t="s">
        <v>197</v>
      </c>
      <c r="G13">
        <v>1767.8976265048716</v>
      </c>
    </row>
    <row r="14" spans="1:11">
      <c r="A14" t="str">
        <f>VLOOKUP(B14,'W-Sponsor'!$A$2:$B$62,2,FALSE)</f>
        <v>New Balance Silicon Valley</v>
      </c>
      <c r="B14" t="s">
        <v>23</v>
      </c>
      <c r="C14" s="33">
        <v>1196.8037692319697</v>
      </c>
      <c r="E14" t="str">
        <f>VLOOKUP(F14,'M-Sponsor'!$A$2:$B$59,2,FALSE)</f>
        <v>Nike</v>
      </c>
      <c r="F14" t="s">
        <v>185</v>
      </c>
      <c r="G14">
        <v>2127.8166817377883</v>
      </c>
    </row>
    <row r="15" spans="1:11">
      <c r="A15" t="str">
        <f>VLOOKUP(B15,'W-Sponsor'!$A$2:$B$62,2,FALSE)</f>
        <v>Adidas/Boulder Running Co</v>
      </c>
      <c r="B15" t="s">
        <v>16</v>
      </c>
      <c r="C15" s="33">
        <v>1437.4090061231727</v>
      </c>
      <c r="E15" t="str">
        <f>VLOOKUP(F15,'M-Sponsor'!$A$2:$B$59,2,FALSE)</f>
        <v>Asics/Mammoth TC</v>
      </c>
      <c r="F15" t="s">
        <v>188</v>
      </c>
      <c r="G15">
        <v>2181.524650566344</v>
      </c>
    </row>
    <row r="16" spans="1:11">
      <c r="A16" t="str">
        <f>VLOOKUP(B16,'W-Sponsor'!$A$2:$B$62,2,FALSE)</f>
        <v>Adidas/Boulder Running Co</v>
      </c>
      <c r="B16" t="s">
        <v>22</v>
      </c>
      <c r="C16" s="33">
        <v>1477.3726943881761</v>
      </c>
      <c r="E16" t="str">
        <f>VLOOKUP(F16,'M-Sponsor'!$A$2:$B$59,2,FALSE)</f>
        <v>Asics Aggie Running Club</v>
      </c>
      <c r="F16" t="s">
        <v>212</v>
      </c>
      <c r="G16">
        <v>2285.5906381321406</v>
      </c>
    </row>
    <row r="17" spans="1:7">
      <c r="A17" t="str">
        <f>VLOOKUP(B17,'W-Sponsor'!$A$2:$B$62,2,FALSE)</f>
        <v>Unattached/Team Rono</v>
      </c>
      <c r="B17" t="s">
        <v>42</v>
      </c>
      <c r="C17" s="33">
        <v>1483.4349022162435</v>
      </c>
      <c r="E17" t="str">
        <f>VLOOKUP(F17,'M-Sponsor'!$A$2:$B$59,2,FALSE)</f>
        <v>SRA Elite</v>
      </c>
      <c r="F17" t="s">
        <v>186</v>
      </c>
      <c r="G17">
        <v>2303.9116612289999</v>
      </c>
    </row>
    <row r="18" spans="1:7">
      <c r="A18" t="str">
        <f>VLOOKUP(B18,'W-Sponsor'!$A$2:$B$62,2,FALSE)</f>
        <v>Adidas/Boulder Running Co</v>
      </c>
      <c r="B18" t="s">
        <v>39</v>
      </c>
      <c r="C18" s="33">
        <v>1485.7195259302493</v>
      </c>
      <c r="E18" t="str">
        <f>VLOOKUP(F18,'M-Sponsor'!$A$2:$B$59,2,FALSE)</f>
        <v>Brooks</v>
      </c>
      <c r="F18" t="s">
        <v>209</v>
      </c>
      <c r="G18">
        <v>2435.9329995128469</v>
      </c>
    </row>
    <row r="19" spans="1:7">
      <c r="A19" t="str">
        <f>VLOOKUP(B19,'W-Sponsor'!$A$2:$B$62,2,FALSE)</f>
        <v>Boulder Track Club</v>
      </c>
      <c r="B19" t="s">
        <v>24</v>
      </c>
      <c r="C19" s="33">
        <v>1485.7195259302493</v>
      </c>
    </row>
    <row r="20" spans="1:7">
      <c r="A20" t="str">
        <f>VLOOKUP(B20,'W-Sponsor'!$A$2:$B$62,2,FALSE)</f>
        <v>NAZ Elite</v>
      </c>
      <c r="B20" t="s">
        <v>26</v>
      </c>
      <c r="C20" s="33">
        <v>1767.8976265048716</v>
      </c>
      <c r="F20" s="20" t="s">
        <v>345</v>
      </c>
      <c r="G20">
        <f>MEDIAN(G2:G18)</f>
        <v>1437.4090061231727</v>
      </c>
    </row>
    <row r="21" spans="1:7">
      <c r="A21" t="str">
        <f>VLOOKUP(B21,'W-Sponsor'!$A$2:$B$62,2,FALSE)</f>
        <v>NAZ Elite</v>
      </c>
      <c r="B21" t="s">
        <v>28</v>
      </c>
      <c r="C21" s="33">
        <v>1767.8976265048716</v>
      </c>
      <c r="F21" s="20" t="s">
        <v>346</v>
      </c>
      <c r="G21">
        <f>AVERAGE(G2:G18)</f>
        <v>1462.3482129586694</v>
      </c>
    </row>
    <row r="22" spans="1:7">
      <c r="A22" t="str">
        <f>VLOOKUP(B22,'W-Sponsor'!$A$2:$B$62,2,FALSE)</f>
        <v>Adidas/BAA</v>
      </c>
      <c r="B22" t="s">
        <v>53</v>
      </c>
      <c r="C22" s="33">
        <v>2181.524650566344</v>
      </c>
      <c r="F22" s="20" t="s">
        <v>347</v>
      </c>
      <c r="G22" t="e">
        <f>MODE(G2:G18)</f>
        <v>#N/A</v>
      </c>
    </row>
    <row r="23" spans="1:7">
      <c r="A23" t="str">
        <f>VLOOKUP(B23,'W-Sponsor'!$A$2:$B$62,2,FALSE)</f>
        <v>Asics/Mammoth TC</v>
      </c>
      <c r="B23" t="s">
        <v>72</v>
      </c>
      <c r="C23" s="33">
        <v>2298.8733715203575</v>
      </c>
      <c r="F23" s="20" t="s">
        <v>348</v>
      </c>
      <c r="G23">
        <f>MAX(G2:G18)</f>
        <v>2435.9329995128469</v>
      </c>
    </row>
    <row r="24" spans="1:7">
      <c r="A24" t="str">
        <f>VLOOKUP(B24,'W-Sponsor'!$A$2:$B$62,2,FALSE)</f>
        <v>Unnattached</v>
      </c>
      <c r="B24" t="s">
        <v>66</v>
      </c>
      <c r="C24" s="33">
        <v>2370.0795967465356</v>
      </c>
      <c r="F24" s="20" t="s">
        <v>349</v>
      </c>
      <c r="G24">
        <f>MIN(G2:G18)</f>
        <v>400.9467772049905</v>
      </c>
    </row>
    <row r="25" spans="1:7">
      <c r="F25" s="20" t="s">
        <v>298</v>
      </c>
      <c r="G25">
        <f>COUNT(G2:G18)</f>
        <v>17</v>
      </c>
    </row>
    <row r="26" spans="1:7">
      <c r="B26" s="20" t="s">
        <v>345</v>
      </c>
      <c r="C26" s="33">
        <f>MEDIAN(C2:C24)</f>
        <v>1193.9020397276088</v>
      </c>
    </row>
    <row r="27" spans="1:7">
      <c r="B27" s="20" t="s">
        <v>346</v>
      </c>
      <c r="C27" s="33">
        <f>AVERAGE(C2:C24)</f>
        <v>1275.6335171307026</v>
      </c>
    </row>
    <row r="28" spans="1:7">
      <c r="B28" s="20" t="s">
        <v>347</v>
      </c>
      <c r="C28" s="33">
        <f>MODE(C2:C24)</f>
        <v>400.9467772049905</v>
      </c>
    </row>
    <row r="29" spans="1:7">
      <c r="B29" s="20" t="s">
        <v>348</v>
      </c>
      <c r="C29" s="33">
        <f>MAX(C2:C24)</f>
        <v>2370.0795967465356</v>
      </c>
    </row>
    <row r="30" spans="1:7">
      <c r="B30" s="20" t="s">
        <v>349</v>
      </c>
      <c r="C30" s="33">
        <f>MIN(C2:C24)</f>
        <v>339.85616771766996</v>
      </c>
    </row>
    <row r="31" spans="1:7">
      <c r="B31" s="20" t="s">
        <v>298</v>
      </c>
      <c r="C31" s="33">
        <f>COUNT(C2:C24)</f>
        <v>23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4" sqref="K4"/>
    </sheetView>
  </sheetViews>
  <sheetFormatPr baseColWidth="10" defaultColWidth="8.83203125" defaultRowHeight="14" x14ac:dyDescent="0"/>
  <cols>
    <col min="1" max="1" width="23.1640625" bestFit="1" customWidth="1"/>
    <col min="2" max="2" width="19" bestFit="1" customWidth="1"/>
    <col min="5" max="5" width="12.6640625" bestFit="1" customWidth="1"/>
    <col min="6" max="6" width="14" bestFit="1" customWidth="1"/>
  </cols>
  <sheetData>
    <row r="1" spans="1:11">
      <c r="B1" t="s">
        <v>303</v>
      </c>
      <c r="C1" t="s">
        <v>343</v>
      </c>
    </row>
    <row r="2" spans="1:11">
      <c r="A2" t="str">
        <f>VLOOKUP(B2,'W-Sponsor'!$A$2:$B$62,2,FALSE)</f>
        <v>Team Nebraska</v>
      </c>
      <c r="B2" t="s">
        <v>67</v>
      </c>
      <c r="C2">
        <v>168.86413554876395</v>
      </c>
      <c r="E2" t="str">
        <f>VLOOKUP(F2,'M-Sponsor'!$A$2:$B$59,2,FALSE)</f>
        <v>Unattached</v>
      </c>
      <c r="F2" t="s">
        <v>233</v>
      </c>
      <c r="G2">
        <v>535.61272849893248</v>
      </c>
    </row>
    <row r="3" spans="1:11">
      <c r="A3" t="str">
        <f>VLOOKUP(B3,'W-Sponsor'!$A$2:$B$62,2,FALSE)</f>
        <v>Asics/Team USA Minnesota</v>
      </c>
      <c r="B3" s="50" t="s">
        <v>45</v>
      </c>
      <c r="C3" s="50">
        <v>234.36106086251999</v>
      </c>
      <c r="E3" t="str">
        <f>VLOOKUP(F3,'M-Sponsor'!$A$2:$B$59,2,FALSE)</f>
        <v>New Balance</v>
      </c>
      <c r="F3" t="s">
        <v>220</v>
      </c>
      <c r="G3">
        <v>621.12818173911501</v>
      </c>
    </row>
    <row r="4" spans="1:11">
      <c r="A4" t="str">
        <f>VLOOKUP(B4,'W-Sponsor'!$A$2:$B$62,2,FALSE)</f>
        <v>Brooks/Team USA Minnesota</v>
      </c>
      <c r="B4" s="50" t="s">
        <v>167</v>
      </c>
      <c r="C4" s="50">
        <v>234.36106086252025</v>
      </c>
      <c r="E4" t="str">
        <f>VLOOKUP(F4,'M-Sponsor'!$A$2:$B$59,2,FALSE)</f>
        <v>Unattached</v>
      </c>
      <c r="F4" s="50" t="s">
        <v>215</v>
      </c>
      <c r="G4" s="50">
        <v>816.2194921995623</v>
      </c>
      <c r="H4" t="s">
        <v>374</v>
      </c>
      <c r="J4" t="s">
        <v>285</v>
      </c>
      <c r="K4" s="51" t="s">
        <v>101</v>
      </c>
    </row>
    <row r="5" spans="1:11">
      <c r="A5" t="str">
        <f>VLOOKUP(B5,'W-Sponsor'!$A$2:$B$62,2,FALSE)</f>
        <v>Team USA Minnesota</v>
      </c>
      <c r="B5" s="50" t="s">
        <v>27</v>
      </c>
      <c r="C5" s="50">
        <v>234.36106086252025</v>
      </c>
      <c r="E5" t="str">
        <f>VLOOKUP(F5,'M-Sponsor'!$A$2:$B$59,2,FALSE)</f>
        <v>Asics/Austin TC</v>
      </c>
      <c r="F5" s="50" t="s">
        <v>224</v>
      </c>
      <c r="G5" s="50">
        <v>816.2194921995623</v>
      </c>
      <c r="J5" t="s">
        <v>376</v>
      </c>
      <c r="K5" s="51" t="s">
        <v>98</v>
      </c>
    </row>
    <row r="6" spans="1:11">
      <c r="A6" t="str">
        <f>VLOOKUP(B6,'W-Sponsor'!$A$2:$B$62,2,FALSE)</f>
        <v>New Balance</v>
      </c>
      <c r="B6" t="s">
        <v>163</v>
      </c>
      <c r="C6">
        <v>650.58289895115774</v>
      </c>
      <c r="E6" t="str">
        <f>VLOOKUP(F6,'M-Sponsor'!$A$2:$B$59,2,FALSE)</f>
        <v>Saucony</v>
      </c>
      <c r="F6" t="s">
        <v>214</v>
      </c>
      <c r="G6">
        <v>967.58929112737985</v>
      </c>
    </row>
    <row r="7" spans="1:11">
      <c r="A7" t="str">
        <f>VLOOKUP(B7,'W-Sponsor'!$A$2:$B$62,2,FALSE)</f>
        <v>Nike/NJNY TC</v>
      </c>
      <c r="B7" t="s">
        <v>62</v>
      </c>
      <c r="C7">
        <v>1011.6079996752627</v>
      </c>
      <c r="E7" t="str">
        <f>VLOOKUP(F7,'M-Sponsor'!$A$2:$B$59,2,FALSE)</f>
        <v>NJNY TC</v>
      </c>
      <c r="F7" t="s">
        <v>199</v>
      </c>
      <c r="G7">
        <v>973.68416729479156</v>
      </c>
    </row>
    <row r="8" spans="1:11">
      <c r="A8" t="str">
        <f>VLOOKUP(B8,'W-Sponsor'!$A$2:$B$62,2,FALSE)</f>
        <v>NAZ Elite</v>
      </c>
      <c r="B8" t="s">
        <v>26</v>
      </c>
      <c r="C8">
        <v>1069.6705426683211</v>
      </c>
      <c r="E8" t="str">
        <f>VLOOKUP(F8,'M-Sponsor'!$A$2:$B$59,2,FALSE)</f>
        <v>NJNY TC</v>
      </c>
      <c r="F8" t="s">
        <v>226</v>
      </c>
      <c r="G8">
        <v>975.11101185436075</v>
      </c>
    </row>
    <row r="9" spans="1:11">
      <c r="A9" t="str">
        <f>VLOOKUP(B9,'W-Sponsor'!$A$2:$B$62,2,FALSE)</f>
        <v>Asics</v>
      </c>
      <c r="B9" t="s">
        <v>15</v>
      </c>
      <c r="C9">
        <v>1069.6705426683211</v>
      </c>
      <c r="E9" t="str">
        <f>VLOOKUP(F9,'M-Sponsor'!$A$2:$B$59,2,FALSE)</f>
        <v>NJNY TC</v>
      </c>
      <c r="F9" t="s">
        <v>221</v>
      </c>
      <c r="G9">
        <v>1007.6261365205575</v>
      </c>
    </row>
    <row r="10" spans="1:11">
      <c r="A10" t="str">
        <f>VLOOKUP(B10,'W-Sponsor'!$A$2:$B$62,2,FALSE)</f>
        <v>Oiselle</v>
      </c>
      <c r="B10" t="s">
        <v>36</v>
      </c>
      <c r="C10">
        <v>1407.4240993917083</v>
      </c>
      <c r="E10" t="str">
        <f>VLOOKUP(F10,'M-Sponsor'!$A$2:$B$59,2,FALSE)</f>
        <v>Unattached</v>
      </c>
      <c r="F10" t="s">
        <v>229</v>
      </c>
      <c r="G10">
        <v>1422.0061446518671</v>
      </c>
    </row>
    <row r="11" spans="1:11">
      <c r="A11" t="str">
        <f>VLOOKUP(B11,'W-Sponsor'!$A$2:$B$62,2,FALSE)</f>
        <v>Unattached</v>
      </c>
      <c r="B11" t="s">
        <v>59</v>
      </c>
      <c r="C11">
        <v>1430.7758262884759</v>
      </c>
      <c r="E11" t="str">
        <f>VLOOKUP(F11,'M-Sponsor'!$A$2:$B$59,2,FALSE)</f>
        <v>Brooks</v>
      </c>
      <c r="F11" t="s">
        <v>210</v>
      </c>
      <c r="G11">
        <v>1463.1302824355378</v>
      </c>
    </row>
    <row r="12" spans="1:11">
      <c r="A12" t="str">
        <f>VLOOKUP(B12,'W-Sponsor'!$A$2:$B$62,2,FALSE)</f>
        <v>Nike</v>
      </c>
      <c r="B12" t="s">
        <v>57</v>
      </c>
      <c r="C12">
        <v>1547.037877940458</v>
      </c>
    </row>
    <row r="13" spans="1:11">
      <c r="F13" s="20" t="s">
        <v>345</v>
      </c>
      <c r="G13">
        <f>MEDIAN(G2:G11)</f>
        <v>970.63672921108571</v>
      </c>
    </row>
    <row r="14" spans="1:11">
      <c r="B14" s="20" t="s">
        <v>345</v>
      </c>
      <c r="C14">
        <f>MEDIAN(C2:C12)</f>
        <v>1011.6079996752627</v>
      </c>
      <c r="F14" s="20" t="s">
        <v>346</v>
      </c>
      <c r="G14">
        <f>AVERAGE(G2:G11)</f>
        <v>959.8326928521667</v>
      </c>
    </row>
    <row r="15" spans="1:11">
      <c r="B15" s="20" t="s">
        <v>346</v>
      </c>
      <c r="C15">
        <f>AVERAGE(C2:C12)</f>
        <v>823.5197368836391</v>
      </c>
      <c r="F15" s="20" t="s">
        <v>347</v>
      </c>
      <c r="G15">
        <f>MODE(G2:G11)</f>
        <v>816.2194921995623</v>
      </c>
    </row>
    <row r="16" spans="1:11">
      <c r="B16" s="20" t="s">
        <v>347</v>
      </c>
      <c r="C16">
        <f>MODE(C2:C12)</f>
        <v>234.36106086252025</v>
      </c>
      <c r="F16" s="20" t="s">
        <v>348</v>
      </c>
      <c r="G16">
        <f>MAX(G2:G11)</f>
        <v>1463.1302824355378</v>
      </c>
    </row>
    <row r="17" spans="2:7">
      <c r="B17" s="20" t="s">
        <v>348</v>
      </c>
      <c r="C17">
        <f>MAX(C2:C12)</f>
        <v>1547.037877940458</v>
      </c>
      <c r="F17" s="20" t="s">
        <v>349</v>
      </c>
      <c r="G17">
        <f>MIN(G2:G11)</f>
        <v>535.61272849893248</v>
      </c>
    </row>
    <row r="18" spans="2:7">
      <c r="B18" s="20" t="s">
        <v>349</v>
      </c>
      <c r="C18">
        <f>MIN(C2:C12)</f>
        <v>168.86413554876395</v>
      </c>
      <c r="F18" s="20" t="s">
        <v>298</v>
      </c>
      <c r="G18">
        <f>COUNT(G2:G11)</f>
        <v>10</v>
      </c>
    </row>
    <row r="19" spans="2:7">
      <c r="B19" s="20" t="s">
        <v>298</v>
      </c>
      <c r="C19">
        <f>COUNT(C2:C12)</f>
        <v>11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26" sqref="B26"/>
    </sheetView>
  </sheetViews>
  <sheetFormatPr baseColWidth="10" defaultColWidth="8.83203125" defaultRowHeight="14" x14ac:dyDescent="0"/>
  <cols>
    <col min="1" max="1" width="23.1640625" bestFit="1" customWidth="1"/>
    <col min="2" max="2" width="19.5" bestFit="1" customWidth="1"/>
    <col min="5" max="5" width="16" bestFit="1" customWidth="1"/>
    <col min="6" max="6" width="16.5" bestFit="1" customWidth="1"/>
  </cols>
  <sheetData>
    <row r="1" spans="1:10">
      <c r="B1" t="s">
        <v>303</v>
      </c>
      <c r="C1" t="s">
        <v>343</v>
      </c>
    </row>
    <row r="2" spans="1:10">
      <c r="A2" t="str">
        <f>VLOOKUP(B2,'W-Sponsor'!$A$2:$B$62,2,FALSE)</f>
        <v>NJNY TC</v>
      </c>
      <c r="B2" t="s">
        <v>34</v>
      </c>
      <c r="C2">
        <v>69.592581257275455</v>
      </c>
      <c r="E2" t="str">
        <f>VLOOKUP(F2,'M-Sponsor'!$A$2:$B$59,2,FALSE)</f>
        <v>Adidas/BAA</v>
      </c>
      <c r="F2" t="s">
        <v>189</v>
      </c>
      <c r="G2">
        <v>115.77101130215991</v>
      </c>
    </row>
    <row r="3" spans="1:10">
      <c r="A3" t="str">
        <f>VLOOKUP(B3,'W-Sponsor'!$A$2:$B$62,2,FALSE)</f>
        <v>New Balance/Boston</v>
      </c>
      <c r="B3" t="s">
        <v>35</v>
      </c>
      <c r="C3">
        <v>86.043419202596169</v>
      </c>
      <c r="E3" t="str">
        <f>VLOOKUP(F3,'M-Sponsor'!$A$2:$B$59,2,FALSE)</f>
        <v>Unattached</v>
      </c>
      <c r="F3" t="s">
        <v>207</v>
      </c>
      <c r="G3">
        <v>810.05123087833317</v>
      </c>
    </row>
    <row r="4" spans="1:10">
      <c r="A4" t="str">
        <f>VLOOKUP(B4,'W-Sponsor'!$A$2:$B$62,2,FALSE)</f>
        <v>New Balance/NJNY TC</v>
      </c>
      <c r="B4" t="s">
        <v>60</v>
      </c>
      <c r="C4">
        <v>113.32443617758561</v>
      </c>
      <c r="E4" t="str">
        <f>VLOOKUP(F4,'M-Sponsor'!$A$2:$B$59,2,FALSE)</f>
        <v>WCAP</v>
      </c>
      <c r="F4" t="s">
        <v>237</v>
      </c>
      <c r="G4">
        <v>1685.4262070193604</v>
      </c>
    </row>
    <row r="5" spans="1:10">
      <c r="A5" t="str">
        <f>VLOOKUP(B5,'W-Sponsor'!$A$2:$B$62,2,FALSE)</f>
        <v>Reebok/Zap Fitness</v>
      </c>
      <c r="B5" t="s">
        <v>30</v>
      </c>
      <c r="C5">
        <v>354.37319073189559</v>
      </c>
      <c r="E5" t="str">
        <f>VLOOKUP(F5,'M-Sponsor'!$A$2:$B$59,2,FALSE)</f>
        <v>Unattached</v>
      </c>
      <c r="F5" s="50" t="s">
        <v>195</v>
      </c>
      <c r="G5" s="50">
        <v>1687.6842751335178</v>
      </c>
    </row>
    <row r="6" spans="1:10">
      <c r="A6" t="str">
        <f>VLOOKUP(B6,'W-Sponsor'!$A$2:$B$62,2,FALSE)</f>
        <v>Oiselle</v>
      </c>
      <c r="B6" t="s">
        <v>48</v>
      </c>
      <c r="C6">
        <v>850.66038604951927</v>
      </c>
      <c r="E6" t="str">
        <f>VLOOKUP(F6,'M-Sponsor'!$A$2:$B$59,2,FALSE)</f>
        <v>Boulder TC</v>
      </c>
      <c r="F6" s="50" t="s">
        <v>217</v>
      </c>
      <c r="G6" s="50">
        <v>1687.6842751335178</v>
      </c>
      <c r="I6" t="s">
        <v>377</v>
      </c>
      <c r="J6" s="51" t="str">
        <f t="array" ref="J6">INDEX(A2:A14,MATCH(MAX(COUNTIF(A2:A14,A2:A14)),COUNTIF(A2:A14,A2:A14),0))</f>
        <v>Adidas/Boulder Running Co</v>
      </c>
    </row>
    <row r="7" spans="1:10">
      <c r="A7" t="str">
        <f>VLOOKUP(B7,'W-Sponsor'!$A$2:$B$62,2,FALSE)</f>
        <v>Unattached</v>
      </c>
      <c r="B7" s="50" t="s">
        <v>47</v>
      </c>
      <c r="C7" s="50">
        <v>1053.205066164124</v>
      </c>
      <c r="E7" t="str">
        <f>VLOOKUP(F7,'M-Sponsor'!$A$2:$B$59,2,FALSE)</f>
        <v>NAZ Elite</v>
      </c>
      <c r="F7" t="s">
        <v>197</v>
      </c>
      <c r="G7">
        <v>2124.787022461152</v>
      </c>
      <c r="I7" t="s">
        <v>376</v>
      </c>
      <c r="J7" s="51" t="str">
        <f t="array" ref="J7">INDEX(E2:E11,MATCH(MAX(COUNTIF(E2:E11,E2:E11)),COUNTIF(E2:E11,E2:E11),0))</f>
        <v>Unattached</v>
      </c>
    </row>
    <row r="8" spans="1:10">
      <c r="A8" t="str">
        <f>VLOOKUP(B8,'W-Sponsor'!$A$2:$B$62,2,FALSE)</f>
        <v>Team USA Minnesota</v>
      </c>
      <c r="B8" s="50" t="s">
        <v>27</v>
      </c>
      <c r="C8" s="50">
        <v>1053.205066164124</v>
      </c>
      <c r="E8" t="str">
        <f>VLOOKUP(F8,'M-Sponsor'!$A$2:$B$59,2,FALSE)</f>
        <v>Nike</v>
      </c>
      <c r="F8" t="s">
        <v>187</v>
      </c>
      <c r="G8">
        <v>2175.6437769967006</v>
      </c>
    </row>
    <row r="9" spans="1:10">
      <c r="A9" t="str">
        <f>VLOOKUP(B9,'W-Sponsor'!$A$2:$B$62,2,FALSE)</f>
        <v>Adidas/Boulder Running Co</v>
      </c>
      <c r="B9" t="s">
        <v>31</v>
      </c>
      <c r="C9">
        <v>1661.4828250039534</v>
      </c>
      <c r="E9" t="str">
        <f>VLOOKUP(F9,'M-Sponsor'!$A$2:$B$59,2,FALSE)</f>
        <v>Asics/Mammoth TC</v>
      </c>
      <c r="F9" t="s">
        <v>188</v>
      </c>
      <c r="G9">
        <v>2439.7504222158786</v>
      </c>
    </row>
    <row r="10" spans="1:10">
      <c r="A10" t="str">
        <f>VLOOKUP(B10,'W-Sponsor'!$A$2:$B$62,2,FALSE)</f>
        <v>Brooks/Team USA Minnesota</v>
      </c>
      <c r="B10" t="s">
        <v>64</v>
      </c>
      <c r="C10">
        <v>1679.7713733700732</v>
      </c>
      <c r="E10" t="str">
        <f>VLOOKUP(F10,'M-Sponsor'!$A$2:$B$59,2,FALSE)</f>
        <v>Nike/Oregon TC</v>
      </c>
      <c r="F10" t="s">
        <v>201</v>
      </c>
      <c r="G10">
        <v>2473.5109325901722</v>
      </c>
    </row>
    <row r="11" spans="1:10">
      <c r="A11" t="str">
        <f>VLOOKUP(B11,'W-Sponsor'!$A$2:$B$62,2,FALSE)</f>
        <v>Adidas/Boulder Running Co</v>
      </c>
      <c r="B11" t="s">
        <v>16</v>
      </c>
      <c r="C11">
        <v>1685.4262070193604</v>
      </c>
      <c r="E11" t="str">
        <f>VLOOKUP(F11,'M-Sponsor'!$A$2:$B$59,2,FALSE)</f>
        <v>SRA Elite</v>
      </c>
      <c r="F11" t="s">
        <v>186</v>
      </c>
      <c r="G11">
        <v>2527.4165119207196</v>
      </c>
    </row>
    <row r="12" spans="1:10">
      <c r="A12" t="str">
        <f>VLOOKUP(B12,'W-Sponsor'!$A$2:$B$62,2,FALSE)</f>
        <v>Adidas/Boulder Running Co</v>
      </c>
      <c r="B12" t="s">
        <v>39</v>
      </c>
      <c r="C12">
        <v>1687.6842751335178</v>
      </c>
    </row>
    <row r="13" spans="1:10">
      <c r="A13" t="str">
        <f>VLOOKUP(B13,'W-Sponsor'!$A$2:$B$62,2,FALSE)</f>
        <v>Boulder Track Club</v>
      </c>
      <c r="B13" t="s">
        <v>24</v>
      </c>
      <c r="C13">
        <v>1687.6842751335178</v>
      </c>
      <c r="F13" s="20" t="s">
        <v>345</v>
      </c>
      <c r="G13">
        <f>MEDIAN(G2:G11)</f>
        <v>1906.2356487973348</v>
      </c>
    </row>
    <row r="14" spans="1:10">
      <c r="A14" t="str">
        <f>VLOOKUP(B14,'W-Sponsor'!$A$2:$B$62,2,FALSE)</f>
        <v>Nike/Oregon TC</v>
      </c>
      <c r="B14" t="s">
        <v>33</v>
      </c>
      <c r="C14">
        <v>2473.5109325901722</v>
      </c>
      <c r="F14" s="20" t="s">
        <v>346</v>
      </c>
      <c r="G14">
        <f>AVERAGE(G2:G11)</f>
        <v>1772.7725665651512</v>
      </c>
    </row>
    <row r="15" spans="1:10">
      <c r="F15" s="20" t="s">
        <v>347</v>
      </c>
      <c r="G15">
        <f>MODE(G2:G11)</f>
        <v>1687.6842751335178</v>
      </c>
    </row>
    <row r="16" spans="1:10">
      <c r="B16" s="20" t="s">
        <v>345</v>
      </c>
      <c r="C16">
        <f>MEDIAN(C4:C14)</f>
        <v>1661.4828250039534</v>
      </c>
      <c r="F16" s="20" t="s">
        <v>348</v>
      </c>
      <c r="G16">
        <f>MAX(G2:G11)</f>
        <v>2527.4165119207196</v>
      </c>
    </row>
    <row r="17" spans="2:7">
      <c r="B17" s="20" t="s">
        <v>346</v>
      </c>
      <c r="C17">
        <f>AVERAGE(C4:C14)</f>
        <v>1300.029821230713</v>
      </c>
      <c r="F17" s="20" t="s">
        <v>349</v>
      </c>
      <c r="G17">
        <f>MIN(G2:G11)</f>
        <v>115.77101130215991</v>
      </c>
    </row>
    <row r="18" spans="2:7">
      <c r="B18" s="20" t="s">
        <v>347</v>
      </c>
      <c r="C18">
        <f>MODE(C4:C14)</f>
        <v>1053.205066164124</v>
      </c>
      <c r="F18" s="20" t="s">
        <v>298</v>
      </c>
      <c r="G18">
        <f>COUNT(G2:G11)</f>
        <v>10</v>
      </c>
    </row>
    <row r="19" spans="2:7">
      <c r="B19" s="20" t="s">
        <v>348</v>
      </c>
      <c r="C19">
        <f>MAX(C4:C14)</f>
        <v>2473.5109325901722</v>
      </c>
    </row>
    <row r="20" spans="2:7">
      <c r="B20" s="20" t="s">
        <v>349</v>
      </c>
      <c r="C20">
        <f>MIN(C4:C14)</f>
        <v>113.32443617758561</v>
      </c>
    </row>
    <row r="21" spans="2:7">
      <c r="B21" s="20" t="s">
        <v>298</v>
      </c>
      <c r="C21">
        <f>COUNT(C4:C14)</f>
        <v>11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3" sqref="K3"/>
    </sheetView>
  </sheetViews>
  <sheetFormatPr baseColWidth="10" defaultColWidth="8.83203125" defaultRowHeight="14" x14ac:dyDescent="0"/>
  <cols>
    <col min="1" max="1" width="21.83203125" bestFit="1" customWidth="1"/>
    <col min="2" max="2" width="18.1640625" bestFit="1" customWidth="1"/>
    <col min="5" max="5" width="17.33203125" bestFit="1" customWidth="1"/>
    <col min="6" max="6" width="16.83203125" bestFit="1" customWidth="1"/>
  </cols>
  <sheetData>
    <row r="1" spans="1:11" s="18" customFormat="1">
      <c r="B1" s="18" t="s">
        <v>303</v>
      </c>
      <c r="C1" s="18" t="s">
        <v>343</v>
      </c>
    </row>
    <row r="2" spans="1:11">
      <c r="A2" t="str">
        <f>VLOOKUP(B2,'W-Sponsor'!$A$2:$B$62,2,FALSE)</f>
        <v>Unnattached</v>
      </c>
      <c r="B2" t="s">
        <v>68</v>
      </c>
      <c r="C2">
        <v>0</v>
      </c>
      <c r="E2" t="str">
        <f>VLOOKUP(F2,'M-Sponsor'!$A$2:$B$59,2,FALSE)</f>
        <v>Mizuno</v>
      </c>
      <c r="F2" t="s">
        <v>190</v>
      </c>
      <c r="G2">
        <v>108.63725669898297</v>
      </c>
    </row>
    <row r="3" spans="1:11">
      <c r="A3" t="str">
        <f>VLOOKUP(B3,'W-Sponsor'!$A$2:$B$62,2,FALSE)</f>
        <v>Hansons-Brooks</v>
      </c>
      <c r="B3" t="s">
        <v>52</v>
      </c>
      <c r="C3">
        <v>123.5790552258011</v>
      </c>
      <c r="E3" t="str">
        <f>VLOOKUP(F3,'M-Sponsor'!$A$2:$B$59,2,FALSE)</f>
        <v>Twin Cities TC</v>
      </c>
      <c r="F3" t="s">
        <v>230</v>
      </c>
      <c r="G3">
        <v>393.73792050197585</v>
      </c>
      <c r="J3" t="s">
        <v>285</v>
      </c>
      <c r="K3" s="51" t="str">
        <f t="array" ref="K3">INDEX(A2:A11,MATCH(MAX(COUNTIF(A2:A11,A2:A11)),COUNTIF(A2:A11,A2:A11),0))</f>
        <v>Adidas/Boulder Running Co</v>
      </c>
    </row>
    <row r="4" spans="1:11">
      <c r="A4" t="str">
        <f>VLOOKUP(B4,'W-Sponsor'!$A$2:$B$62,2,FALSE)</f>
        <v>Hansons-Brooks</v>
      </c>
      <c r="B4" t="s">
        <v>37</v>
      </c>
      <c r="C4">
        <v>129.36018958439882</v>
      </c>
      <c r="E4" t="str">
        <f>VLOOKUP(F4,'M-Sponsor'!$A$2:$B$59,2,FALSE)</f>
        <v>Twin Cities TC</v>
      </c>
      <c r="F4" t="s">
        <v>196</v>
      </c>
      <c r="G4">
        <v>402.58950457586502</v>
      </c>
      <c r="J4" t="s">
        <v>286</v>
      </c>
      <c r="K4" s="51" t="str">
        <f t="array" ref="K4">INDEX(E2:E12,MATCH(MAX(COUNTIF(E2:E12,E2:E12)),COUNTIF(E2:E12,E2:E12),0))</f>
        <v>Twin Cities TC</v>
      </c>
    </row>
    <row r="5" spans="1:11">
      <c r="A5" t="str">
        <f>VLOOKUP(B5,'W-Sponsor'!$A$2:$B$62,2,FALSE)</f>
        <v>Reebok</v>
      </c>
      <c r="B5" t="s">
        <v>63</v>
      </c>
      <c r="C5">
        <v>406.93448420130545</v>
      </c>
      <c r="E5" t="str">
        <f>VLOOKUP(F5,'M-Sponsor'!$A$2:$B$59,2,FALSE)</f>
        <v>Team USA Minnesota</v>
      </c>
      <c r="F5" t="s">
        <v>200</v>
      </c>
      <c r="G5">
        <v>414.58863408082038</v>
      </c>
    </row>
    <row r="6" spans="1:11">
      <c r="A6" t="str">
        <f>VLOOKUP(B6,'W-Sponsor'!$A$2:$B$62,2,FALSE)</f>
        <v>Reebok/Zap Fitness</v>
      </c>
      <c r="B6" t="s">
        <v>54</v>
      </c>
      <c r="C6">
        <v>593.58134067838319</v>
      </c>
      <c r="E6" t="str">
        <f>VLOOKUP(F6,'M-Sponsor'!$A$2:$B$59,2,FALSE)</f>
        <v>Brooks</v>
      </c>
      <c r="F6" t="s">
        <v>194</v>
      </c>
      <c r="G6">
        <v>606.85486425536283</v>
      </c>
    </row>
    <row r="7" spans="1:11">
      <c r="A7" t="str">
        <f>VLOOKUP(B7,'W-Sponsor'!$A$2:$B$62,2,FALSE)</f>
        <v>Adidas/Boulder Running Co</v>
      </c>
      <c r="B7" t="s">
        <v>31</v>
      </c>
      <c r="C7">
        <v>1004.3430168071806</v>
      </c>
      <c r="E7" t="str">
        <f>VLOOKUP(F7,'M-Sponsor'!$A$2:$B$59,2,FALSE)</f>
        <v>Saucony</v>
      </c>
      <c r="F7" t="s">
        <v>234</v>
      </c>
      <c r="G7">
        <v>1032.2945115566638</v>
      </c>
    </row>
    <row r="8" spans="1:11">
      <c r="A8" t="str">
        <f>VLOOKUP(B8,'W-Sponsor'!$A$2:$B$62,2,FALSE)</f>
        <v>Adidas/Boulder Running Co</v>
      </c>
      <c r="B8" t="s">
        <v>22</v>
      </c>
      <c r="C8">
        <v>1035.4163390191759</v>
      </c>
      <c r="E8" t="str">
        <f>VLOOKUP(F8,'M-Sponsor'!$A$2:$B$59,2,FALSE)</f>
        <v>Adidas/Rogue AC</v>
      </c>
      <c r="F8" t="s">
        <v>238</v>
      </c>
      <c r="G8">
        <v>1101.1270024495918</v>
      </c>
    </row>
    <row r="9" spans="1:11">
      <c r="A9" t="str">
        <f>VLOOKUP(B9,'W-Sponsor'!$A$2:$B$62,2,FALSE)</f>
        <v>Adidas/Boulder Running Co</v>
      </c>
      <c r="B9" t="s">
        <v>16</v>
      </c>
      <c r="C9">
        <v>1037.5765559141998</v>
      </c>
      <c r="E9" t="str">
        <f>VLOOKUP(F9,'M-Sponsor'!$A$2:$B$59,2,FALSE)</f>
        <v>Unattached</v>
      </c>
      <c r="F9" t="s">
        <v>191</v>
      </c>
      <c r="G9">
        <v>1560.7038857357657</v>
      </c>
    </row>
    <row r="10" spans="1:11">
      <c r="A10" t="str">
        <f>VLOOKUP(B10,'W-Sponsor'!$A$2:$B$62,2,FALSE)</f>
        <v>Adidas/Boulder Running Co</v>
      </c>
      <c r="B10" t="s">
        <v>46</v>
      </c>
      <c r="C10">
        <v>1037.5765559141998</v>
      </c>
      <c r="E10" t="str">
        <f>VLOOKUP(F10,'M-Sponsor'!$A$2:$B$59,2,FALSE)</f>
        <v>Asics/Mammoth TC</v>
      </c>
      <c r="F10" t="s">
        <v>188</v>
      </c>
      <c r="G10">
        <v>1780.5616278599441</v>
      </c>
    </row>
    <row r="11" spans="1:11">
      <c r="A11" t="str">
        <f>VLOOKUP(B11,'W-Sponsor'!$A$2:$B$62,2,FALSE)</f>
        <v>Asics/Mammoth TC</v>
      </c>
      <c r="B11" t="s">
        <v>72</v>
      </c>
      <c r="C11">
        <v>1860.9550763393659</v>
      </c>
      <c r="E11" t="str">
        <f>VLOOKUP(F11,'M-Sponsor'!$A$2:$B$59,2,FALSE)</f>
        <v>Nike/Oregon TC</v>
      </c>
      <c r="F11" t="s">
        <v>201</v>
      </c>
      <c r="G11">
        <v>1824.0108518474069</v>
      </c>
    </row>
    <row r="12" spans="1:11">
      <c r="E12" t="str">
        <f>VLOOKUP(F12,'M-Sponsor'!$A$2:$B$59,2,FALSE)</f>
        <v>Nike</v>
      </c>
      <c r="F12" t="s">
        <v>185</v>
      </c>
      <c r="G12">
        <v>1835.7957015424422</v>
      </c>
    </row>
    <row r="13" spans="1:11">
      <c r="B13" s="20" t="s">
        <v>345</v>
      </c>
      <c r="C13">
        <f>MEDIAN(C2:C11)</f>
        <v>798.96217874278182</v>
      </c>
    </row>
    <row r="14" spans="1:11">
      <c r="B14" s="20" t="s">
        <v>346</v>
      </c>
      <c r="C14">
        <f>AVERAGE(C2:C11)</f>
        <v>722.9322613684011</v>
      </c>
      <c r="F14" s="20" t="s">
        <v>345</v>
      </c>
      <c r="G14">
        <f>MEDIAN(G2:G12)</f>
        <v>1032.2945115566638</v>
      </c>
    </row>
    <row r="15" spans="1:11">
      <c r="B15" s="20" t="s">
        <v>347</v>
      </c>
      <c r="C15">
        <f>MODE(C2:C11)</f>
        <v>1037.5765559141998</v>
      </c>
      <c r="F15" s="20" t="s">
        <v>346</v>
      </c>
      <c r="G15">
        <f>AVERAGE(G2:G12)</f>
        <v>1005.5365237368019</v>
      </c>
    </row>
    <row r="16" spans="1:11">
      <c r="B16" s="20" t="s">
        <v>348</v>
      </c>
      <c r="C16">
        <f>MAX(C2:C11)</f>
        <v>1860.9550763393659</v>
      </c>
      <c r="F16" s="20" t="s">
        <v>347</v>
      </c>
      <c r="G16" t="e">
        <f>MODE(G2:G12)</f>
        <v>#N/A</v>
      </c>
    </row>
    <row r="17" spans="2:7">
      <c r="B17" s="20" t="s">
        <v>349</v>
      </c>
      <c r="C17">
        <f>MIN(C2:C11)</f>
        <v>0</v>
      </c>
      <c r="F17" s="20" t="s">
        <v>348</v>
      </c>
      <c r="G17">
        <f>MAX(G2:G12)</f>
        <v>1835.7957015424422</v>
      </c>
    </row>
    <row r="18" spans="2:7">
      <c r="B18" s="20" t="s">
        <v>298</v>
      </c>
      <c r="C18">
        <f>COUNT(C2:C11)</f>
        <v>10</v>
      </c>
      <c r="F18" s="20" t="s">
        <v>349</v>
      </c>
      <c r="G18">
        <f>MIN(G2:G12)</f>
        <v>108.63725669898297</v>
      </c>
    </row>
    <row r="19" spans="2:7">
      <c r="F19" s="20" t="s">
        <v>298</v>
      </c>
      <c r="G19">
        <f>COUNT(G2:G12)</f>
        <v>11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K4" sqref="K4"/>
    </sheetView>
  </sheetViews>
  <sheetFormatPr baseColWidth="10" defaultColWidth="8.83203125" defaultRowHeight="14" x14ac:dyDescent="0"/>
  <cols>
    <col min="1" max="1" width="17.83203125" bestFit="1" customWidth="1"/>
    <col min="2" max="2" width="19.83203125" bestFit="1" customWidth="1"/>
    <col min="5" max="5" width="16" bestFit="1" customWidth="1"/>
    <col min="6" max="6" width="19.83203125" bestFit="1" customWidth="1"/>
  </cols>
  <sheetData>
    <row r="1" spans="1:11">
      <c r="B1" t="s">
        <v>303</v>
      </c>
      <c r="C1" t="s">
        <v>343</v>
      </c>
    </row>
    <row r="2" spans="1:11">
      <c r="A2" t="str">
        <f>VLOOKUP(B2,'W-Sponsor'!$A$2:$B$62,2,FALSE)</f>
        <v>Saucony</v>
      </c>
      <c r="B2" t="s">
        <v>19</v>
      </c>
      <c r="C2">
        <v>0</v>
      </c>
      <c r="E2" t="str">
        <f>VLOOKUP(F2,'M-Sponsor'!$A$2:$B$59,2,FALSE)</f>
        <v>Adidas/BAA</v>
      </c>
      <c r="F2" t="s">
        <v>189</v>
      </c>
      <c r="G2">
        <v>38.303373301587214</v>
      </c>
    </row>
    <row r="3" spans="1:11">
      <c r="A3" t="str">
        <f>VLOOKUP(B3,'W-Sponsor'!$A$2:$B$62,2,FALSE)</f>
        <v>Adidas/BAA</v>
      </c>
      <c r="B3" t="s">
        <v>56</v>
      </c>
      <c r="C3">
        <v>41.124748188237092</v>
      </c>
      <c r="E3" t="str">
        <f>VLOOKUP(F3,'M-Sponsor'!$A$2:$B$59,2,FALSE)</f>
        <v>New Balance</v>
      </c>
      <c r="F3" t="s">
        <v>232</v>
      </c>
      <c r="G3">
        <v>67.562039846850681</v>
      </c>
      <c r="J3" t="s">
        <v>285</v>
      </c>
      <c r="K3" s="51" t="s">
        <v>160</v>
      </c>
    </row>
    <row r="4" spans="1:11">
      <c r="A4" t="str">
        <f>VLOOKUP(B4,'W-Sponsor'!$A$2:$B$62,2,FALSE)</f>
        <v>New Balance/NJNY TC</v>
      </c>
      <c r="B4" t="s">
        <v>60</v>
      </c>
      <c r="C4">
        <v>199.35219571174531</v>
      </c>
      <c r="E4" t="str">
        <f>VLOOKUP(F4,'M-Sponsor'!$A$2:$B$59,2,FALSE)</f>
        <v>Reebok/ZAP Fitness</v>
      </c>
      <c r="F4" t="s">
        <v>223</v>
      </c>
      <c r="G4">
        <v>676.31519594239035</v>
      </c>
      <c r="J4" t="s">
        <v>286</v>
      </c>
      <c r="K4" s="51" t="str">
        <f t="array" ref="K4">INDEX(E2:E11,MATCH(MAX(COUNTIF(E2:E11,E2:E11)),COUNTIF(E2:E11,E2:E11),0))</f>
        <v>Nike/Oregon TC</v>
      </c>
    </row>
    <row r="5" spans="1:11">
      <c r="A5" t="str">
        <f>VLOOKUP(B5,'W-Sponsor'!$A$2:$B$62,2,FALSE)</f>
        <v>Hansons-Brooks</v>
      </c>
      <c r="B5" t="s">
        <v>41</v>
      </c>
      <c r="C5">
        <v>607.47651024470258</v>
      </c>
      <c r="E5" t="str">
        <f>VLOOKUP(F5,'M-Sponsor'!$A$2:$B$59,2,FALSE)</f>
        <v>Twin Cities TC</v>
      </c>
      <c r="F5" t="s">
        <v>196</v>
      </c>
      <c r="G5">
        <v>1114.931674867622</v>
      </c>
    </row>
    <row r="6" spans="1:11">
      <c r="A6" t="str">
        <f>VLOOKUP(B6,'W-Sponsor'!$A$2:$B$62,2,FALSE)</f>
        <v>Team USA Minnesota</v>
      </c>
      <c r="B6" t="s">
        <v>27</v>
      </c>
      <c r="C6">
        <v>1114.931674867622</v>
      </c>
      <c r="E6" t="str">
        <f>VLOOKUP(F6,'M-Sponsor'!$A$2:$B$59,2,FALSE)</f>
        <v>Adidas</v>
      </c>
      <c r="F6" t="s">
        <v>202</v>
      </c>
      <c r="G6">
        <v>1752.9887013088573</v>
      </c>
    </row>
    <row r="7" spans="1:11">
      <c r="A7" t="str">
        <f>VLOOKUP(B7,'W-Sponsor'!$A$2:$B$62,2,FALSE)</f>
        <v>Team Nebraska</v>
      </c>
      <c r="B7" t="s">
        <v>67</v>
      </c>
      <c r="C7">
        <v>1308.4811277148469</v>
      </c>
      <c r="E7" t="str">
        <f>VLOOKUP(F7,'M-Sponsor'!$A$2:$B$59,2,FALSE)</f>
        <v>Brooks</v>
      </c>
      <c r="F7" t="s">
        <v>241</v>
      </c>
      <c r="G7">
        <v>2489.8853951394108</v>
      </c>
    </row>
    <row r="8" spans="1:11">
      <c r="A8" t="str">
        <f>VLOOKUP(B8,'W-Sponsor'!$A$2:$B$62,2,FALSE)</f>
        <v>Boulder Track Club</v>
      </c>
      <c r="B8" t="s">
        <v>24</v>
      </c>
      <c r="C8">
        <v>1760.6445798977029</v>
      </c>
      <c r="E8" t="str">
        <f>VLOOKUP(F8,'M-Sponsor'!$A$2:$B$59,2,FALSE)</f>
        <v>Asics/Mammoth TC</v>
      </c>
      <c r="F8" t="s">
        <v>228</v>
      </c>
      <c r="G8">
        <v>2511.0475081125473</v>
      </c>
    </row>
    <row r="9" spans="1:11">
      <c r="A9" t="str">
        <f>VLOOKUP(B9,'W-Sponsor'!$A$2:$B$62,2,FALSE)</f>
        <v>Adidas/NAZ Elite</v>
      </c>
      <c r="B9" t="s">
        <v>14</v>
      </c>
      <c r="C9">
        <v>2202.2050993807979</v>
      </c>
      <c r="E9" t="str">
        <f>VLOOKUP(F9,'M-Sponsor'!$A$2:$B$59,2,FALSE)</f>
        <v>Nike</v>
      </c>
      <c r="F9" t="s">
        <v>211</v>
      </c>
      <c r="G9">
        <v>2530.8124576644605</v>
      </c>
    </row>
    <row r="10" spans="1:11">
      <c r="A10" t="str">
        <f>VLOOKUP(B10,'W-Sponsor'!$A$2:$B$62,2,FALSE)</f>
        <v>NAZ Elite</v>
      </c>
      <c r="B10" t="s">
        <v>26</v>
      </c>
      <c r="C10">
        <v>2202.2050993807979</v>
      </c>
      <c r="E10" t="str">
        <f>VLOOKUP(F10,'M-Sponsor'!$A$2:$B$59,2,FALSE)</f>
        <v>Nike/Oregon TC</v>
      </c>
      <c r="F10" t="s">
        <v>225</v>
      </c>
      <c r="G10">
        <v>2530.8124576644605</v>
      </c>
    </row>
    <row r="11" spans="1:11">
      <c r="A11" t="str">
        <f>VLOOKUP(B11,'W-Sponsor'!$A$2:$B$62,2,FALSE)</f>
        <v>Brooks</v>
      </c>
      <c r="B11" t="s">
        <v>65</v>
      </c>
      <c r="C11">
        <v>2485.9778073592011</v>
      </c>
      <c r="E11" t="str">
        <f>VLOOKUP(F11,'M-Sponsor'!$A$2:$B$59,2,FALSE)</f>
        <v>Nike/Oregon TC</v>
      </c>
      <c r="F11" t="s">
        <v>201</v>
      </c>
      <c r="G11">
        <v>2530.8124576644605</v>
      </c>
    </row>
    <row r="12" spans="1:11">
      <c r="A12" t="str">
        <f>VLOOKUP(B12,'W-Sponsor'!$A$2:$B$62,2,FALSE)</f>
        <v>Nike/Oregon TC</v>
      </c>
      <c r="B12" t="s">
        <v>49</v>
      </c>
      <c r="C12">
        <v>2575.067799454589</v>
      </c>
    </row>
    <row r="13" spans="1:11">
      <c r="F13" s="20" t="s">
        <v>345</v>
      </c>
      <c r="G13">
        <f>MEDIAN(G2:G11)</f>
        <v>2121.4370482241338</v>
      </c>
    </row>
    <row r="14" spans="1:11">
      <c r="B14" s="20" t="s">
        <v>345</v>
      </c>
      <c r="C14">
        <f>MEDIAN(C2:C12)</f>
        <v>1308.4811277148469</v>
      </c>
      <c r="F14" s="20" t="s">
        <v>346</v>
      </c>
      <c r="G14">
        <f>AVERAGE(G2:G11)</f>
        <v>1624.3471261512648</v>
      </c>
    </row>
    <row r="15" spans="1:11">
      <c r="B15" s="20" t="s">
        <v>346</v>
      </c>
      <c r="C15">
        <f>AVERAGE(C2:C12)</f>
        <v>1317.9515129272947</v>
      </c>
      <c r="F15" s="20" t="s">
        <v>347</v>
      </c>
      <c r="G15">
        <f>MODE(G2:G11)</f>
        <v>2530.8124576644605</v>
      </c>
    </row>
    <row r="16" spans="1:11">
      <c r="B16" s="20" t="s">
        <v>347</v>
      </c>
      <c r="C16">
        <f>MODE(C2:C12)</f>
        <v>2202.2050993807979</v>
      </c>
      <c r="F16" s="20" t="s">
        <v>348</v>
      </c>
      <c r="G16">
        <f>MAX(G2:G11)</f>
        <v>2530.8124576644605</v>
      </c>
    </row>
    <row r="17" spans="2:7">
      <c r="B17" s="20" t="s">
        <v>348</v>
      </c>
      <c r="C17">
        <f>MAX(C2:C12)</f>
        <v>2575.067799454589</v>
      </c>
      <c r="F17" s="20" t="s">
        <v>349</v>
      </c>
      <c r="G17">
        <f>MIN(G2:G11)</f>
        <v>38.303373301587214</v>
      </c>
    </row>
    <row r="18" spans="2:7">
      <c r="B18" s="20" t="s">
        <v>349</v>
      </c>
      <c r="C18">
        <f>MIN(C2:C12)</f>
        <v>0</v>
      </c>
      <c r="F18" s="20" t="s">
        <v>298</v>
      </c>
      <c r="G18">
        <f>COUNT(G2:G11)</f>
        <v>10</v>
      </c>
    </row>
    <row r="19" spans="2:7">
      <c r="B19" s="20" t="s">
        <v>298</v>
      </c>
      <c r="C19">
        <f>COUNT(C2:C12)</f>
        <v>11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J6" sqref="J6"/>
    </sheetView>
  </sheetViews>
  <sheetFormatPr baseColWidth="10" defaultColWidth="8.83203125" defaultRowHeight="14" x14ac:dyDescent="0"/>
  <cols>
    <col min="1" max="1" width="23.1640625" bestFit="1" customWidth="1"/>
    <col min="2" max="2" width="22.33203125" bestFit="1" customWidth="1"/>
    <col min="5" max="5" width="30" bestFit="1" customWidth="1"/>
    <col min="6" max="6" width="16.5" bestFit="1" customWidth="1"/>
  </cols>
  <sheetData>
    <row r="1" spans="1:10">
      <c r="B1" t="s">
        <v>303</v>
      </c>
      <c r="C1" t="s">
        <v>343</v>
      </c>
    </row>
    <row r="2" spans="1:10">
      <c r="A2" t="str">
        <f>VLOOKUP(B2,'W-Sponsor'!$A$2:$B$62,2,FALSE)</f>
        <v>Unattached</v>
      </c>
      <c r="B2" t="s">
        <v>47</v>
      </c>
      <c r="C2">
        <v>136.63681099168278</v>
      </c>
      <c r="E2" t="str">
        <f>VLOOKUP(F2,'M-Sponsor'!$A$2:$B$59,2,FALSE)</f>
        <v>Twin Cities TC</v>
      </c>
      <c r="F2" t="s">
        <v>196</v>
      </c>
      <c r="G2">
        <v>136.63681099168278</v>
      </c>
    </row>
    <row r="3" spans="1:10">
      <c r="A3" t="str">
        <f>VLOOKUP(B3,'W-Sponsor'!$A$2:$B$62,2,FALSE)</f>
        <v>Team USA Minnesota</v>
      </c>
      <c r="B3" t="s">
        <v>61</v>
      </c>
      <c r="C3">
        <v>136.63681099168278</v>
      </c>
      <c r="E3" t="str">
        <f>VLOOKUP(F3,'M-Sponsor'!$A$2:$B$59,2,FALSE)</f>
        <v>Brooks</v>
      </c>
      <c r="F3" t="s">
        <v>194</v>
      </c>
      <c r="G3">
        <v>221.71720436435388</v>
      </c>
    </row>
    <row r="4" spans="1:10">
      <c r="A4" t="str">
        <f>VLOOKUP(B4,'W-Sponsor'!$A$2:$B$62,2,FALSE)</f>
        <v>Team USA Minnesota</v>
      </c>
      <c r="B4" t="s">
        <v>157</v>
      </c>
      <c r="C4">
        <v>136.63681099168278</v>
      </c>
      <c r="E4" t="str">
        <f>VLOOKUP(F4,'M-Sponsor'!$A$2:$B$59,2,FALSE)</f>
        <v>Nashville Harriers</v>
      </c>
      <c r="F4" t="s">
        <v>235</v>
      </c>
      <c r="G4">
        <v>777.2033365594981</v>
      </c>
    </row>
    <row r="5" spans="1:10">
      <c r="A5" t="str">
        <f>VLOOKUP(B5,'W-Sponsor'!$A$2:$B$62,2,FALSE)</f>
        <v>Reebok</v>
      </c>
      <c r="B5" t="s">
        <v>63</v>
      </c>
      <c r="C5">
        <v>140.22608003784453</v>
      </c>
      <c r="E5" t="str">
        <f>VLOOKUP(F5,'M-Sponsor'!$A$2:$B$59,2,FALSE)</f>
        <v>Saucony</v>
      </c>
      <c r="F5" t="s">
        <v>234</v>
      </c>
      <c r="G5">
        <v>808.23280153062433</v>
      </c>
      <c r="I5" t="s">
        <v>285</v>
      </c>
      <c r="J5" s="51" t="str">
        <f t="array" ref="J5">INDEX(A2:A21,MATCH(MAX(COUNTIF(A2:A21,A2:A21)),COUNTIF(A2:A21,A2:A21),0))</f>
        <v>Adidas/Boulder Running Co</v>
      </c>
    </row>
    <row r="6" spans="1:10">
      <c r="A6" t="str">
        <f>VLOOKUP(B6,'W-Sponsor'!$A$2:$B$62,2,FALSE)</f>
        <v>Hansons-Brooks</v>
      </c>
      <c r="B6" t="s">
        <v>52</v>
      </c>
      <c r="C6">
        <v>514.57482165426734</v>
      </c>
      <c r="E6" t="str">
        <f>VLOOKUP(F6,'M-Sponsor'!$A$2:$B$59,2,FALSE)</f>
        <v>Unattached</v>
      </c>
      <c r="F6" t="s">
        <v>192</v>
      </c>
      <c r="G6">
        <v>1030.0380248144563</v>
      </c>
      <c r="I6" t="s">
        <v>286</v>
      </c>
      <c r="J6" s="51" t="str">
        <f t="array" ref="J6">INDEX(E2:E17,MATCH(MAX(COUNTIF(E2:E17,E2:E17)),COUNTIF(E2:E17,E2:E17),0))</f>
        <v>Asics/Mammoth TC</v>
      </c>
    </row>
    <row r="7" spans="1:10">
      <c r="A7" t="str">
        <f>VLOOKUP(B7,'W-Sponsor'!$A$2:$B$62,2,FALSE)</f>
        <v>Hansons-Brooks</v>
      </c>
      <c r="B7" t="s">
        <v>40</v>
      </c>
      <c r="C7">
        <v>525.61111727700825</v>
      </c>
      <c r="E7" t="str">
        <f>VLOOKUP(F7,'M-Sponsor'!$A$2:$B$59,2,FALSE)</f>
        <v>Adidas/BAA</v>
      </c>
      <c r="F7" t="s">
        <v>189</v>
      </c>
      <c r="G7">
        <v>1071.656967300727</v>
      </c>
    </row>
    <row r="8" spans="1:10">
      <c r="A8" t="str">
        <f>VLOOKUP(B8,'W-Sponsor'!$A$2:$B$62,2,FALSE)</f>
        <v>Unattached</v>
      </c>
      <c r="B8" t="s">
        <v>50</v>
      </c>
      <c r="C8">
        <v>636.02558209912797</v>
      </c>
      <c r="E8" t="str">
        <f>VLOOKUP(F8,'M-Sponsor'!$A$2:$B$59,2,FALSE)</f>
        <v>Under Armour/Team Run Flagstaff Pro</v>
      </c>
      <c r="F8" t="s">
        <v>203</v>
      </c>
      <c r="G8">
        <v>1290.236944937895</v>
      </c>
    </row>
    <row r="9" spans="1:10">
      <c r="A9" t="str">
        <f>VLOOKUP(B9,'W-Sponsor'!$A$2:$B$62,2,FALSE)</f>
        <v>Adidas/Boulder Running Co</v>
      </c>
      <c r="B9" t="s">
        <v>31</v>
      </c>
      <c r="C9">
        <v>772.96274884624279</v>
      </c>
      <c r="E9" t="str">
        <f>VLOOKUP(F9,'M-Sponsor'!$A$2:$B$59,2,FALSE)</f>
        <v>Nike</v>
      </c>
      <c r="F9" t="s">
        <v>187</v>
      </c>
      <c r="G9">
        <v>1414.1259901961803</v>
      </c>
    </row>
    <row r="10" spans="1:10">
      <c r="A10" t="str">
        <f>VLOOKUP(B10,'W-Sponsor'!$A$2:$B$62,2,FALSE)</f>
        <v>Brooks/Team USA Minnesota</v>
      </c>
      <c r="B10" t="s">
        <v>64</v>
      </c>
      <c r="C10">
        <v>804.97334100221917</v>
      </c>
      <c r="E10" t="str">
        <f>VLOOKUP(F10,'M-Sponsor'!$A$2:$B$59,2,FALSE)</f>
        <v>Adidas/Boulder Running Co</v>
      </c>
      <c r="F10" t="s">
        <v>231</v>
      </c>
      <c r="G10">
        <v>1414.1259901961803</v>
      </c>
    </row>
    <row r="11" spans="1:10">
      <c r="A11" t="str">
        <f>VLOOKUP(B11,'W-Sponsor'!$A$2:$B$62,2,FALSE)</f>
        <v>Asics</v>
      </c>
      <c r="B11" t="s">
        <v>32</v>
      </c>
      <c r="C11">
        <v>808.23280153062433</v>
      </c>
      <c r="E11" t="str">
        <f>VLOOKUP(F11,'M-Sponsor'!$A$2:$B$59,2,FALSE)</f>
        <v>Asics/Mammoth TC</v>
      </c>
      <c r="F11" t="s">
        <v>227</v>
      </c>
      <c r="G11">
        <v>1503.2126791196949</v>
      </c>
    </row>
    <row r="12" spans="1:10">
      <c r="A12" t="str">
        <f>VLOOKUP(B12,'W-Sponsor'!$A$2:$B$62,2,FALSE)</f>
        <v>Adidas/Boulder Running Co</v>
      </c>
      <c r="B12" t="s">
        <v>22</v>
      </c>
      <c r="C12">
        <v>817.80468046390763</v>
      </c>
      <c r="E12" t="str">
        <f>VLOOKUP(F12,'M-Sponsor'!$A$2:$B$59,2,FALSE)</f>
        <v>Asics/Mammoth TC</v>
      </c>
      <c r="F12" t="s">
        <v>188</v>
      </c>
      <c r="G12">
        <v>1503.2126791196949</v>
      </c>
    </row>
    <row r="13" spans="1:10">
      <c r="A13" t="str">
        <f>VLOOKUP(B13,'W-Sponsor'!$A$2:$B$62,2,FALSE)</f>
        <v>Adidas/Boulder Running Co</v>
      </c>
      <c r="B13" t="s">
        <v>16</v>
      </c>
      <c r="C13">
        <v>845.28516946906802</v>
      </c>
      <c r="E13" t="str">
        <f>VLOOKUP(F13,'M-Sponsor'!$A$2:$B$59,2,FALSE)</f>
        <v>SRA Elite</v>
      </c>
      <c r="F13" t="s">
        <v>186</v>
      </c>
      <c r="G13">
        <v>1567.3786977273191</v>
      </c>
    </row>
    <row r="14" spans="1:10">
      <c r="A14" t="str">
        <f>VLOOKUP(B14,'W-Sponsor'!$A$2:$B$62,2,FALSE)</f>
        <v>Reebok/Zap Fitness</v>
      </c>
      <c r="B14" t="s">
        <v>44</v>
      </c>
      <c r="C14">
        <v>910.89153373707506</v>
      </c>
      <c r="E14" t="str">
        <f>VLOOKUP(F14,'M-Sponsor'!$A$2:$B$59,2,FALSE)</f>
        <v>Nike</v>
      </c>
      <c r="F14" t="s">
        <v>185</v>
      </c>
      <c r="G14">
        <v>1605.1880934016669</v>
      </c>
    </row>
    <row r="15" spans="1:10">
      <c r="A15" t="str">
        <f>VLOOKUP(B15,'W-Sponsor'!$A$2:$B$62,2,FALSE)</f>
        <v>Mizuno</v>
      </c>
      <c r="B15" t="s">
        <v>17</v>
      </c>
      <c r="C15">
        <v>930.43525840614029</v>
      </c>
      <c r="E15" t="str">
        <f>VLOOKUP(F15,'M-Sponsor'!$A$2:$B$59,2,FALSE)</f>
        <v>Asics/Mammoth TC</v>
      </c>
      <c r="F15" t="s">
        <v>206</v>
      </c>
      <c r="G15">
        <v>1636.561630367278</v>
      </c>
    </row>
    <row r="16" spans="1:10">
      <c r="A16" t="str">
        <f>VLOOKUP(B16,'W-Sponsor'!$A$2:$B$62,2,FALSE)</f>
        <v>Reebok/Zap Fitness</v>
      </c>
      <c r="B16" t="s">
        <v>30</v>
      </c>
      <c r="C16">
        <v>983.11444467425179</v>
      </c>
      <c r="E16" t="str">
        <f>VLOOKUP(F16,'M-Sponsor'!$A$2:$B$59,2,FALSE)</f>
        <v>Ujena Fit Club</v>
      </c>
      <c r="F16" t="s">
        <v>281</v>
      </c>
      <c r="G16">
        <v>1657.3825760198379</v>
      </c>
    </row>
    <row r="17" spans="1:7">
      <c r="A17" t="str">
        <f>VLOOKUP(B17,'W-Sponsor'!$A$2:$B$62,2,FALSE)</f>
        <v>NYAC</v>
      </c>
      <c r="B17" t="s">
        <v>69</v>
      </c>
      <c r="C17">
        <v>992.72335395976495</v>
      </c>
      <c r="E17" t="str">
        <f>VLOOKUP(F17,'M-Sponsor'!$A$2:$B$59,2,FALSE)</f>
        <v>Asics Aggie Running Club</v>
      </c>
      <c r="F17" t="s">
        <v>212</v>
      </c>
      <c r="G17">
        <v>1680.2332187595202</v>
      </c>
    </row>
    <row r="18" spans="1:7">
      <c r="A18" t="str">
        <f>VLOOKUP(B18,'W-Sponsor'!$A$2:$B$62,2,FALSE)</f>
        <v>Unnattached</v>
      </c>
      <c r="B18" t="s">
        <v>55</v>
      </c>
      <c r="C18">
        <v>1078.2627849323439</v>
      </c>
    </row>
    <row r="19" spans="1:7">
      <c r="A19" t="str">
        <f>VLOOKUP(B19,'W-Sponsor'!$A$2:$B$62,2,FALSE)</f>
        <v>Unattached/Team Rono</v>
      </c>
      <c r="B19" t="s">
        <v>42</v>
      </c>
      <c r="C19">
        <v>1102.8844429672604</v>
      </c>
      <c r="F19" s="20" t="s">
        <v>345</v>
      </c>
      <c r="G19">
        <f>MEDIAN(G2:G17)</f>
        <v>1414.1259901961803</v>
      </c>
    </row>
    <row r="20" spans="1:7">
      <c r="A20" t="str">
        <f>VLOOKUP(B20,'W-Sponsor'!$A$2:$B$62,2,FALSE)</f>
        <v>NAZ Elite</v>
      </c>
      <c r="B20" t="s">
        <v>38</v>
      </c>
      <c r="C20">
        <v>1290.236944937895</v>
      </c>
      <c r="F20" s="20" t="s">
        <v>346</v>
      </c>
      <c r="G20">
        <f>AVERAGE(G2:G17)</f>
        <v>1207.3214778379131</v>
      </c>
    </row>
    <row r="21" spans="1:7">
      <c r="A21" t="str">
        <f>VLOOKUP(B21,'W-Sponsor'!$A$2:$B$62,2,FALSE)</f>
        <v>NAZ Elite</v>
      </c>
      <c r="B21" t="s">
        <v>28</v>
      </c>
      <c r="C21">
        <v>1290.236944937895</v>
      </c>
      <c r="F21" s="20" t="s">
        <v>347</v>
      </c>
      <c r="G21">
        <f>MODE(G2:G17)</f>
        <v>1414.1259901961803</v>
      </c>
    </row>
    <row r="22" spans="1:7">
      <c r="F22" s="20" t="s">
        <v>348</v>
      </c>
      <c r="G22">
        <f>MAX(G2:G17)</f>
        <v>1680.2332187595202</v>
      </c>
    </row>
    <row r="23" spans="1:7">
      <c r="B23" s="20" t="s">
        <v>345</v>
      </c>
      <c r="C23">
        <f>MEDIAN(C2:C21)</f>
        <v>813.01874099726592</v>
      </c>
      <c r="F23" s="20" t="s">
        <v>349</v>
      </c>
      <c r="G23">
        <f>MIN(G2:G17)</f>
        <v>136.63681099168278</v>
      </c>
    </row>
    <row r="24" spans="1:7">
      <c r="B24" s="20" t="s">
        <v>346</v>
      </c>
      <c r="C24">
        <f>AVERAGE(C2:C21)</f>
        <v>742.71962419539921</v>
      </c>
      <c r="F24" s="20" t="s">
        <v>298</v>
      </c>
      <c r="G24">
        <f>COUNT(G2:G17)</f>
        <v>16</v>
      </c>
    </row>
    <row r="25" spans="1:7">
      <c r="B25" s="20" t="s">
        <v>347</v>
      </c>
      <c r="C25">
        <f>MODE(C2:C21)</f>
        <v>136.63681099168278</v>
      </c>
    </row>
    <row r="26" spans="1:7">
      <c r="B26" s="20" t="s">
        <v>348</v>
      </c>
      <c r="C26">
        <f>MAX(C2:C21)</f>
        <v>1290.236944937895</v>
      </c>
    </row>
    <row r="27" spans="1:7">
      <c r="B27" s="20" t="s">
        <v>349</v>
      </c>
      <c r="C27">
        <f>MIN(C2:C21)</f>
        <v>136.63681099168278</v>
      </c>
    </row>
    <row r="28" spans="1:7">
      <c r="B28" s="20" t="s">
        <v>298</v>
      </c>
      <c r="C28">
        <f>COUNT(C2:C21)</f>
        <v>20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A3" sqref="A3"/>
    </sheetView>
  </sheetViews>
  <sheetFormatPr baseColWidth="10" defaultColWidth="8.83203125" defaultRowHeight="14" x14ac:dyDescent="0"/>
  <cols>
    <col min="1" max="1" width="21.83203125" bestFit="1" customWidth="1"/>
    <col min="2" max="2" width="15.6640625" bestFit="1" customWidth="1"/>
    <col min="5" max="5" width="30" bestFit="1" customWidth="1"/>
    <col min="6" max="6" width="16.83203125" bestFit="1" customWidth="1"/>
  </cols>
  <sheetData>
    <row r="1" spans="1:10">
      <c r="B1" t="s">
        <v>303</v>
      </c>
      <c r="C1" t="s">
        <v>343</v>
      </c>
    </row>
    <row r="2" spans="1:10">
      <c r="A2" t="str">
        <f>VLOOKUP(B2,'W-Sponsor'!$A$2:$B$62,2,FALSE)</f>
        <v>Team USA Minnesota</v>
      </c>
      <c r="B2" t="s">
        <v>27</v>
      </c>
      <c r="C2">
        <v>0</v>
      </c>
      <c r="E2" t="str">
        <f>VLOOKUP(F2,'M-Sponsor'!$A$2:$B$59,2,FALSE)</f>
        <v>Mizuno</v>
      </c>
      <c r="F2" t="s">
        <v>190</v>
      </c>
      <c r="G2">
        <v>511.16439849164328</v>
      </c>
    </row>
    <row r="3" spans="1:10">
      <c r="A3" t="str">
        <f>VLOOKUP(B3,'W-Sponsor'!$A$2:$B$62,2,FALSE)</f>
        <v>Team USA Minnesota</v>
      </c>
      <c r="B3" t="s">
        <v>157</v>
      </c>
      <c r="C3">
        <v>0</v>
      </c>
      <c r="E3" t="str">
        <f>VLOOKUP(F3,'M-Sponsor'!$A$2:$B$59,2,FALSE)</f>
        <v>Adidas/Rogue AC</v>
      </c>
      <c r="F3" t="s">
        <v>238</v>
      </c>
      <c r="G3">
        <v>1045.4356528905189</v>
      </c>
      <c r="I3" t="s">
        <v>285</v>
      </c>
      <c r="J3" t="str">
        <f t="array" ref="J3">INDEX(A2:A12,MATCH(MAX(COUNTIF(A2:A12,A2:A12)),COUNTIF(A2:A12,A2:A12),0))</f>
        <v>Unattached</v>
      </c>
    </row>
    <row r="4" spans="1:10">
      <c r="A4" t="str">
        <f>VLOOKUP(B4,'W-Sponsor'!$A$2:$B$62,2,FALSE)</f>
        <v>Reebok</v>
      </c>
      <c r="B4" t="s">
        <v>63</v>
      </c>
      <c r="C4">
        <v>5.3176257804404123</v>
      </c>
      <c r="E4" t="str">
        <f>VLOOKUP(F4,'M-Sponsor'!$A$2:$B$59,2,FALSE)</f>
        <v>Adidas/BAA</v>
      </c>
      <c r="F4" t="s">
        <v>189</v>
      </c>
      <c r="G4">
        <v>1116.1087872886592</v>
      </c>
      <c r="I4" t="s">
        <v>286</v>
      </c>
      <c r="J4" t="str">
        <f t="array" ref="J4">INDEX(E2:E11,MATCH(MAX(COUNTIF(E2:E11,E2:E11)),COUNTIF(E2:E11,E2:E11),0))</f>
        <v>Unattached</v>
      </c>
    </row>
    <row r="5" spans="1:10">
      <c r="A5" t="str">
        <f>VLOOKUP(B5,'W-Sponsor'!$A$2:$B$62,2,FALSE)</f>
        <v>New Balance Silicon Valley</v>
      </c>
      <c r="B5" t="s">
        <v>23</v>
      </c>
      <c r="C5">
        <v>21.149930688157212</v>
      </c>
      <c r="E5" t="str">
        <f>VLOOKUP(F5,'M-Sponsor'!$A$2:$B$59,2,FALSE)</f>
        <v>Under Armour/Team Run Flagstaff Pro</v>
      </c>
      <c r="F5" t="s">
        <v>203</v>
      </c>
      <c r="G5">
        <v>1179.3522953199752</v>
      </c>
    </row>
    <row r="6" spans="1:10">
      <c r="A6" t="str">
        <f>VLOOKUP(B6,'W-Sponsor'!$A$2:$B$62,2,FALSE)</f>
        <v>Unattached</v>
      </c>
      <c r="B6" t="s">
        <v>29</v>
      </c>
      <c r="C6">
        <v>426.42621130944616</v>
      </c>
      <c r="E6" t="str">
        <f>VLOOKUP(F6,'M-Sponsor'!$A$2:$B$59,2,FALSE)</f>
        <v>Unattached</v>
      </c>
      <c r="F6" t="s">
        <v>191</v>
      </c>
      <c r="G6">
        <v>1293.4220529074605</v>
      </c>
    </row>
    <row r="7" spans="1:10">
      <c r="A7" t="str">
        <f>VLOOKUP(B7,'W-Sponsor'!$A$2:$B$62,2,FALSE)</f>
        <v>Unattached</v>
      </c>
      <c r="B7" t="s">
        <v>50</v>
      </c>
      <c r="C7">
        <v>635.2953623693744</v>
      </c>
      <c r="E7" t="str">
        <f>VLOOKUP(F7,'M-Sponsor'!$A$2:$B$59,2,FALSE)</f>
        <v>Asics/Mammoth TC</v>
      </c>
      <c r="F7" t="s">
        <v>188</v>
      </c>
      <c r="G7">
        <v>1419.5511346304936</v>
      </c>
    </row>
    <row r="8" spans="1:10">
      <c r="A8" t="str">
        <f>VLOOKUP(B8,'W-Sponsor'!$A$2:$B$62,2,FALSE)</f>
        <v>Adidas/Boulder Running Co</v>
      </c>
      <c r="B8" t="s">
        <v>31</v>
      </c>
      <c r="C8">
        <v>666.6429748268614</v>
      </c>
      <c r="E8" t="str">
        <f>VLOOKUP(F8,'M-Sponsor'!$A$2:$B$59,2,FALSE)</f>
        <v>SRA Elite</v>
      </c>
      <c r="F8" t="s">
        <v>186</v>
      </c>
      <c r="G8">
        <v>1492.9562313286667</v>
      </c>
    </row>
    <row r="9" spans="1:10">
      <c r="A9" t="str">
        <f>VLOOKUP(B9,'W-Sponsor'!$A$2:$B$62,2,FALSE)</f>
        <v>Reebok/Zap Fitness</v>
      </c>
      <c r="B9" t="s">
        <v>30</v>
      </c>
      <c r="C9">
        <v>967.17672046494647</v>
      </c>
      <c r="E9" t="str">
        <f>VLOOKUP(F9,'M-Sponsor'!$A$2:$B$59,2,FALSE)</f>
        <v>Unattached</v>
      </c>
      <c r="F9" t="s">
        <v>218</v>
      </c>
      <c r="G9">
        <v>1581.326896927744</v>
      </c>
    </row>
    <row r="10" spans="1:10">
      <c r="A10" t="str">
        <f>VLOOKUP(B10,'W-Sponsor'!$A$2:$B$62,2,FALSE)</f>
        <v>Unattached/Team Rono</v>
      </c>
      <c r="B10" t="s">
        <v>42</v>
      </c>
      <c r="C10">
        <v>979.08696648096316</v>
      </c>
      <c r="E10" t="str">
        <f>VLOOKUP(F10,'M-Sponsor'!$A$2:$B$59,2,FALSE)</f>
        <v>Ujena Fit Club</v>
      </c>
      <c r="F10" t="s">
        <v>281</v>
      </c>
      <c r="G10">
        <v>1581.326896927744</v>
      </c>
    </row>
    <row r="11" spans="1:10">
      <c r="A11" t="str">
        <f>VLOOKUP(B11,'W-Sponsor'!$A$2:$B$62,2,FALSE)</f>
        <v>NYAC</v>
      </c>
      <c r="B11" t="s">
        <v>69</v>
      </c>
      <c r="C11">
        <v>1016.4563648439521</v>
      </c>
      <c r="E11" t="str">
        <f>VLOOKUP(F11,'M-Sponsor'!$A$2:$B$59,2,FALSE)</f>
        <v>Asics Aggie Running Club</v>
      </c>
      <c r="F11" t="s">
        <v>212</v>
      </c>
      <c r="G11">
        <v>1591.0957637150991</v>
      </c>
    </row>
    <row r="12" spans="1:10">
      <c r="A12" t="s">
        <v>155</v>
      </c>
      <c r="B12" t="s">
        <v>55</v>
      </c>
      <c r="C12">
        <v>1135.0339410668532</v>
      </c>
    </row>
    <row r="13" spans="1:10">
      <c r="F13" s="20" t="s">
        <v>345</v>
      </c>
      <c r="G13">
        <v>1356.4865937689769</v>
      </c>
    </row>
    <row r="14" spans="1:10">
      <c r="B14" s="20" t="s">
        <v>345</v>
      </c>
      <c r="C14">
        <f>MEDIAN(C2:C12)</f>
        <v>635.2953623693744</v>
      </c>
      <c r="F14" s="20" t="s">
        <v>346</v>
      </c>
      <c r="G14">
        <v>1281.1740110428004</v>
      </c>
    </row>
    <row r="15" spans="1:10">
      <c r="B15" s="20" t="s">
        <v>346</v>
      </c>
      <c r="C15">
        <f>AVERAGE(C2:C12)</f>
        <v>532.05328162099943</v>
      </c>
      <c r="F15" s="20" t="s">
        <v>347</v>
      </c>
      <c r="G15">
        <v>1581.326896927744</v>
      </c>
    </row>
    <row r="16" spans="1:10">
      <c r="B16" s="20" t="s">
        <v>347</v>
      </c>
      <c r="C16">
        <f>MODE(C2:C12)</f>
        <v>0</v>
      </c>
      <c r="F16" s="20" t="s">
        <v>348</v>
      </c>
      <c r="G16">
        <v>1591.0957637150991</v>
      </c>
    </row>
    <row r="17" spans="2:7">
      <c r="B17" s="20" t="s">
        <v>348</v>
      </c>
      <c r="C17">
        <f>MAX(C2:C12)</f>
        <v>1135.0339410668532</v>
      </c>
      <c r="F17" s="20" t="s">
        <v>349</v>
      </c>
      <c r="G17">
        <v>511.16439849164328</v>
      </c>
    </row>
    <row r="18" spans="2:7">
      <c r="B18" s="20" t="s">
        <v>349</v>
      </c>
      <c r="C18">
        <f>MIN(C2:C12)</f>
        <v>0</v>
      </c>
      <c r="F18" s="20" t="s">
        <v>298</v>
      </c>
      <c r="G18">
        <v>10</v>
      </c>
    </row>
    <row r="19" spans="2:7">
      <c r="B19" s="20" t="s">
        <v>298</v>
      </c>
      <c r="C19">
        <f>COUNT(C2:C12)</f>
        <v>11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activeCell="J9" sqref="J9"/>
    </sheetView>
  </sheetViews>
  <sheetFormatPr baseColWidth="10" defaultColWidth="8.83203125" defaultRowHeight="14" x14ac:dyDescent="0"/>
  <cols>
    <col min="1" max="1" width="23.1640625" bestFit="1" customWidth="1"/>
    <col min="2" max="2" width="22.33203125" bestFit="1" customWidth="1"/>
    <col min="5" max="5" width="21.83203125" bestFit="1" customWidth="1"/>
    <col min="6" max="6" width="17.5" bestFit="1" customWidth="1"/>
    <col min="9" max="9" width="8.83203125" style="20"/>
  </cols>
  <sheetData>
    <row r="1" spans="1:10">
      <c r="A1" s="18" t="s">
        <v>285</v>
      </c>
      <c r="B1" t="s">
        <v>303</v>
      </c>
      <c r="C1" t="s">
        <v>343</v>
      </c>
      <c r="E1" s="18" t="s">
        <v>286</v>
      </c>
      <c r="F1" t="s">
        <v>303</v>
      </c>
    </row>
    <row r="2" spans="1:10">
      <c r="A2" t="str">
        <f>VLOOKUP(B2,'W-Sponsor'!$A$2:$B$62,2,FALSE)</f>
        <v>Hansons-Brooks</v>
      </c>
      <c r="B2" t="s">
        <v>41</v>
      </c>
      <c r="C2">
        <v>463.83433050375254</v>
      </c>
      <c r="E2" t="str">
        <f>VLOOKUP(F2,'M-Sponsor'!$A$2:$B$59,2,FALSE)</f>
        <v>Unattached</v>
      </c>
      <c r="F2" t="s">
        <v>207</v>
      </c>
      <c r="G2">
        <v>400.12073463514201</v>
      </c>
    </row>
    <row r="3" spans="1:10">
      <c r="A3" t="str">
        <f>VLOOKUP(B3,'W-Sponsor'!$A$2:$B$62,2,FALSE)</f>
        <v>New Balance Silicon Valley</v>
      </c>
      <c r="B3" t="s">
        <v>23</v>
      </c>
      <c r="C3">
        <v>465.97918056895463</v>
      </c>
      <c r="E3" t="str">
        <f>VLOOKUP(F3,'M-Sponsor'!$A$2:$B$59,2,FALSE)</f>
        <v>Hansons-Brooks</v>
      </c>
      <c r="F3" t="s">
        <v>236</v>
      </c>
      <c r="G3">
        <v>462.5173158000851</v>
      </c>
    </row>
    <row r="4" spans="1:10">
      <c r="A4" t="str">
        <f>VLOOKUP(B4,'W-Sponsor'!$A$2:$B$62,2,FALSE)</f>
        <v>Brooks/Team USA Minnesota</v>
      </c>
      <c r="B4" t="s">
        <v>70</v>
      </c>
      <c r="C4">
        <v>466.63181442503753</v>
      </c>
      <c r="E4" t="str">
        <f>VLOOKUP(F4,'M-Sponsor'!$A$2:$B$59,2,FALSE)</f>
        <v>Unattached</v>
      </c>
      <c r="F4" t="s">
        <v>192</v>
      </c>
      <c r="G4">
        <v>665.41729176638478</v>
      </c>
      <c r="I4" s="20" t="s">
        <v>285</v>
      </c>
      <c r="J4" s="51" t="str">
        <f t="array" ref="J4">INDEX(A2:A18,MATCH(MAX(COUNTIF(A2:A18,A2:A18)),COUNTIF(A2:A18,A2:A18),0))</f>
        <v>Team USA Minnesota</v>
      </c>
    </row>
    <row r="5" spans="1:10">
      <c r="A5" t="str">
        <f>VLOOKUP(B5,'W-Sponsor'!$A$2:$B$62,2,FALSE)</f>
        <v>Team USA Minnesota</v>
      </c>
      <c r="B5" t="s">
        <v>61</v>
      </c>
      <c r="C5">
        <v>466.63181442503753</v>
      </c>
      <c r="E5" t="str">
        <f>VLOOKUP(F5,'M-Sponsor'!$A$2:$B$59,2,FALSE)</f>
        <v>WCAP</v>
      </c>
      <c r="F5" t="s">
        <v>237</v>
      </c>
      <c r="G5">
        <v>787.40559158857559</v>
      </c>
      <c r="I5" s="20" t="s">
        <v>286</v>
      </c>
      <c r="J5" s="51" t="str">
        <f t="array" ref="J5">INDEX(E2:E18,MATCH(MAX(COUNTIF(E2:E18,E2:E18)),COUNTIF(E2:E18,E2:E18),0))</f>
        <v>Unattached</v>
      </c>
    </row>
    <row r="6" spans="1:10">
      <c r="A6" t="str">
        <f>VLOOKUP(B6,'W-Sponsor'!$A$2:$B$62,2,FALSE)</f>
        <v>Team USA Minnesota</v>
      </c>
      <c r="B6" t="s">
        <v>27</v>
      </c>
      <c r="C6">
        <v>466.63181442503753</v>
      </c>
      <c r="E6" t="str">
        <f>VLOOKUP(F6,'M-Sponsor'!$A$2:$B$59,2,FALSE)</f>
        <v>Adidas/Boulder Running Co</v>
      </c>
      <c r="F6" t="s">
        <v>198</v>
      </c>
      <c r="G6">
        <v>787.40559158857559</v>
      </c>
      <c r="J6" t="s">
        <v>360</v>
      </c>
    </row>
    <row r="7" spans="1:10">
      <c r="A7" t="str">
        <f>VLOOKUP(B7,'W-Sponsor'!$A$2:$B$62,2,FALSE)</f>
        <v>Reebok/Zap Fitness</v>
      </c>
      <c r="B7" t="s">
        <v>51</v>
      </c>
      <c r="C7">
        <v>498.29777869175814</v>
      </c>
      <c r="E7" t="str">
        <f>VLOOKUP(F7,'M-Sponsor'!$A$2:$B$59,2,FALSE)</f>
        <v>WCAP</v>
      </c>
      <c r="F7" t="s">
        <v>222</v>
      </c>
      <c r="G7">
        <v>792.85972791243967</v>
      </c>
    </row>
    <row r="8" spans="1:10">
      <c r="A8" t="str">
        <f>VLOOKUP(B8,'W-Sponsor'!$A$2:$B$62,2,FALSE)</f>
        <v>Adidas/Boulder Running Co</v>
      </c>
      <c r="B8" t="s">
        <v>16</v>
      </c>
      <c r="C8">
        <v>787.40559158857559</v>
      </c>
      <c r="E8" t="str">
        <f>VLOOKUP(F8,'M-Sponsor'!$A$2:$B$59,2,FALSE)</f>
        <v>Unattached</v>
      </c>
      <c r="F8" t="s">
        <v>239</v>
      </c>
      <c r="G8">
        <v>810.26966428613991</v>
      </c>
      <c r="J8" t="s">
        <v>379</v>
      </c>
    </row>
    <row r="9" spans="1:10">
      <c r="A9" t="str">
        <f>VLOOKUP(B9,'W-Sponsor'!$A$2:$B$62,2,FALSE)</f>
        <v>Adidas/Boulder Running Co</v>
      </c>
      <c r="B9" t="s">
        <v>22</v>
      </c>
      <c r="C9">
        <v>807.22635273030539</v>
      </c>
      <c r="E9" t="str">
        <f>VLOOKUP(F9,'M-Sponsor'!$A$2:$B$59,2,FALSE)</f>
        <v>Boulder TC</v>
      </c>
      <c r="F9" t="s">
        <v>217</v>
      </c>
      <c r="G9">
        <v>810.26966428613991</v>
      </c>
      <c r="I9" s="20" t="s">
        <v>380</v>
      </c>
      <c r="J9" s="56" t="s">
        <v>378</v>
      </c>
    </row>
    <row r="10" spans="1:10">
      <c r="A10" t="str">
        <f>VLOOKUP(B10,'W-Sponsor'!$A$2:$B$62,2,FALSE)</f>
        <v>New Balance/NJNY TC</v>
      </c>
      <c r="B10" t="s">
        <v>60</v>
      </c>
      <c r="C10">
        <v>824.26518867957191</v>
      </c>
      <c r="E10" t="str">
        <f>VLOOKUP(F10,'M-Sponsor'!$A$2:$B$59,2,FALSE)</f>
        <v>Saucony</v>
      </c>
      <c r="F10" t="s">
        <v>204</v>
      </c>
      <c r="G10">
        <v>992.90644843101131</v>
      </c>
    </row>
    <row r="11" spans="1:10">
      <c r="A11" t="str">
        <f>VLOOKUP(B11,'W-Sponsor'!$A$2:$B$62,2,FALSE)</f>
        <v>NJNY TC</v>
      </c>
      <c r="B11" t="s">
        <v>34</v>
      </c>
      <c r="C11">
        <v>871.90577448197416</v>
      </c>
      <c r="E11" t="str">
        <f>VLOOKUP(F11,'M-Sponsor'!$A$2:$B$59,2,FALSE)</f>
        <v>Unattached</v>
      </c>
      <c r="F11" t="s">
        <v>191</v>
      </c>
      <c r="G11">
        <v>1244.6404306027923</v>
      </c>
    </row>
    <row r="12" spans="1:10">
      <c r="A12" t="str">
        <f>VLOOKUP(B12,'W-Sponsor'!$A$2:$B$62,2,FALSE)</f>
        <v>NAZ Elite</v>
      </c>
      <c r="B12" t="s">
        <v>26</v>
      </c>
      <c r="C12">
        <v>1205.5919718297084</v>
      </c>
      <c r="E12" t="str">
        <f>VLOOKUP(F12,'M-Sponsor'!$A$2:$B$59,2,FALSE)</f>
        <v>Adidas/Boulder Running Co</v>
      </c>
      <c r="F12" t="s">
        <v>231</v>
      </c>
      <c r="G12">
        <v>1244.6404306027923</v>
      </c>
    </row>
    <row r="13" spans="1:10">
      <c r="A13" t="str">
        <f>VLOOKUP(B13,'W-Sponsor'!$A$2:$B$62,2,FALSE)</f>
        <v>Asics</v>
      </c>
      <c r="B13" t="s">
        <v>15</v>
      </c>
      <c r="C13">
        <v>1205.5919718297084</v>
      </c>
      <c r="E13" t="str">
        <f>VLOOKUP(F13,'M-Sponsor'!$A$2:$B$59,2,FALSE)</f>
        <v>Nike/Oregon TC</v>
      </c>
      <c r="F13" t="s">
        <v>208</v>
      </c>
      <c r="G13">
        <v>1719.280446908554</v>
      </c>
    </row>
    <row r="14" spans="1:10">
      <c r="A14" t="str">
        <f>VLOOKUP(B14,'W-Sponsor'!$A$2:$B$62,2,FALSE)</f>
        <v>Asics/Mammoth TC</v>
      </c>
      <c r="B14" t="s">
        <v>43</v>
      </c>
      <c r="C14">
        <v>1558.672925025435</v>
      </c>
      <c r="E14" t="str">
        <f>VLOOKUP(F14,'M-Sponsor'!$A$2:$B$59,2,FALSE)</f>
        <v>Nike/Oregon Project</v>
      </c>
      <c r="F14" t="s">
        <v>213</v>
      </c>
      <c r="G14">
        <v>1719.280446908554</v>
      </c>
    </row>
    <row r="15" spans="1:10">
      <c r="A15" t="str">
        <f>VLOOKUP(B15,'W-Sponsor'!$A$2:$B$62,2,FALSE)</f>
        <v>New Balance/SRA</v>
      </c>
      <c r="B15" t="s">
        <v>25</v>
      </c>
      <c r="C15">
        <v>1683.3677274902564</v>
      </c>
      <c r="E15" t="str">
        <f>VLOOKUP(F15,'M-Sponsor'!$A$2:$B$59,2,FALSE)</f>
        <v>Nike/Oregon TC</v>
      </c>
      <c r="F15" t="s">
        <v>219</v>
      </c>
      <c r="G15">
        <v>1719.280446908554</v>
      </c>
    </row>
    <row r="16" spans="1:10">
      <c r="A16" t="str">
        <f>VLOOKUP(B16,'W-Sponsor'!$A$2:$B$62,2,FALSE)</f>
        <v>Nike/Oregon TC</v>
      </c>
      <c r="B16" t="s">
        <v>33</v>
      </c>
      <c r="C16">
        <v>1719.280446908554</v>
      </c>
      <c r="E16" t="str">
        <f>VLOOKUP(F16,'M-Sponsor'!$A$2:$B$59,2,FALSE)</f>
        <v>Nike/Oregon TC</v>
      </c>
      <c r="F16" t="s">
        <v>201</v>
      </c>
      <c r="G16">
        <v>1719.280446908554</v>
      </c>
    </row>
    <row r="17" spans="1:7">
      <c r="A17" t="str">
        <f>VLOOKUP(B17,'W-Sponsor'!$A$2:$B$62,2,FALSE)</f>
        <v>Nike/Oregon TC</v>
      </c>
      <c r="B17" t="s">
        <v>18</v>
      </c>
      <c r="C17">
        <v>1719.280446908554</v>
      </c>
      <c r="E17" t="str">
        <f>VLOOKUP(F17,'M-Sponsor'!$A$2:$B$59,2,FALSE)</f>
        <v>Brooks</v>
      </c>
      <c r="F17" t="s">
        <v>209</v>
      </c>
      <c r="G17">
        <v>1719.280446908554</v>
      </c>
    </row>
    <row r="18" spans="1:7">
      <c r="A18" t="s">
        <v>155</v>
      </c>
      <c r="B18" t="s">
        <v>66</v>
      </c>
      <c r="C18">
        <v>1741.4141600500825</v>
      </c>
      <c r="E18" t="str">
        <f>VLOOKUP(F18,'M-Sponsor'!$A$2:$B$59,2,FALSE)</f>
        <v>Unattached</v>
      </c>
      <c r="F18" t="s">
        <v>216</v>
      </c>
      <c r="G18">
        <v>1725.2439160599831</v>
      </c>
    </row>
    <row r="20" spans="1:7">
      <c r="B20" s="20" t="s">
        <v>345</v>
      </c>
      <c r="C20">
        <f>MEDIAN(C2:C18)</f>
        <v>824.26518867957191</v>
      </c>
      <c r="F20" s="20" t="s">
        <v>345</v>
      </c>
      <c r="G20">
        <f>MEDIAN(G2:G18)</f>
        <v>992.90644843101131</v>
      </c>
    </row>
    <row r="21" spans="1:7">
      <c r="B21" s="20" t="s">
        <v>346</v>
      </c>
      <c r="C21">
        <f>AVERAGE(C2:C18)</f>
        <v>997.1770170919001</v>
      </c>
      <c r="F21" s="20" t="s">
        <v>346</v>
      </c>
      <c r="G21">
        <f>AVERAGE(G2:G18)</f>
        <v>1136.4764142413428</v>
      </c>
    </row>
    <row r="22" spans="1:7">
      <c r="B22" s="20" t="s">
        <v>347</v>
      </c>
      <c r="C22">
        <f>MODE(C2:C18)</f>
        <v>466.63181442503753</v>
      </c>
      <c r="F22" s="20" t="s">
        <v>347</v>
      </c>
      <c r="G22">
        <f>MODE(G2:G18)</f>
        <v>1719.280446908554</v>
      </c>
    </row>
    <row r="23" spans="1:7">
      <c r="B23" s="20" t="s">
        <v>348</v>
      </c>
      <c r="C23">
        <f>MAX(C2:C18)</f>
        <v>1741.4141600500825</v>
      </c>
      <c r="F23" s="20" t="s">
        <v>348</v>
      </c>
      <c r="G23">
        <f>MAX(G2:G18)</f>
        <v>1725.2439160599831</v>
      </c>
    </row>
    <row r="24" spans="1:7">
      <c r="B24" s="20" t="s">
        <v>349</v>
      </c>
      <c r="C24">
        <f>MIN(C2:C18)</f>
        <v>463.83433050375254</v>
      </c>
      <c r="F24" s="20" t="s">
        <v>349</v>
      </c>
      <c r="G24">
        <f>MIN(G2:G18)</f>
        <v>400.12073463514201</v>
      </c>
    </row>
    <row r="25" spans="1:7">
      <c r="B25" s="20" t="s">
        <v>298</v>
      </c>
      <c r="C25">
        <f>COUNT(C2:C18)</f>
        <v>17</v>
      </c>
      <c r="F25" s="20" t="s">
        <v>298</v>
      </c>
      <c r="G25">
        <f>COUNT(G2:G18)</f>
        <v>17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workbookViewId="0">
      <selection activeCell="Q7" sqref="Q7"/>
    </sheetView>
  </sheetViews>
  <sheetFormatPr baseColWidth="10" defaultColWidth="8.83203125" defaultRowHeight="14" x14ac:dyDescent="0"/>
  <cols>
    <col min="1" max="1" width="22.33203125" bestFit="1" customWidth="1"/>
    <col min="2" max="11" width="9.1640625" customWidth="1"/>
    <col min="15" max="15" width="8.83203125" style="63"/>
  </cols>
  <sheetData>
    <row r="1" spans="1:17">
      <c r="A1" t="s">
        <v>1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21</v>
      </c>
      <c r="H1" t="s">
        <v>8</v>
      </c>
      <c r="I1" t="s">
        <v>9</v>
      </c>
      <c r="J1" t="s">
        <v>10</v>
      </c>
      <c r="K1" t="s">
        <v>308</v>
      </c>
      <c r="L1" t="s">
        <v>309</v>
      </c>
      <c r="M1" t="s">
        <v>12</v>
      </c>
      <c r="N1" t="s">
        <v>414</v>
      </c>
    </row>
    <row r="2" spans="1:17">
      <c r="A2" t="s">
        <v>19</v>
      </c>
      <c r="J2">
        <v>1</v>
      </c>
      <c r="L2">
        <v>1</v>
      </c>
      <c r="M2">
        <f>SUM(B2:L2)</f>
        <v>2</v>
      </c>
      <c r="N2" s="55">
        <v>2</v>
      </c>
      <c r="O2" s="63">
        <f>N2/M2</f>
        <v>1</v>
      </c>
    </row>
    <row r="3" spans="1:17">
      <c r="A3" t="s">
        <v>18</v>
      </c>
      <c r="B3">
        <v>1</v>
      </c>
      <c r="L3">
        <v>1</v>
      </c>
      <c r="M3">
        <f t="shared" ref="M3:M62" si="0">SUM(B3:L3)</f>
        <v>2</v>
      </c>
      <c r="N3" s="55">
        <v>2</v>
      </c>
      <c r="O3" s="63">
        <f t="shared" ref="O3:O62" si="1">N3/M3</f>
        <v>1</v>
      </c>
    </row>
    <row r="4" spans="1:17">
      <c r="A4" t="s">
        <v>16</v>
      </c>
      <c r="B4">
        <v>1</v>
      </c>
      <c r="C4">
        <v>1</v>
      </c>
      <c r="F4">
        <v>1</v>
      </c>
      <c r="G4">
        <v>1</v>
      </c>
      <c r="H4">
        <v>1</v>
      </c>
      <c r="I4">
        <v>1</v>
      </c>
      <c r="L4">
        <v>1</v>
      </c>
      <c r="M4">
        <f t="shared" si="0"/>
        <v>7</v>
      </c>
      <c r="N4" s="55">
        <v>6</v>
      </c>
      <c r="O4" s="63">
        <f t="shared" si="1"/>
        <v>0.8571428571428571</v>
      </c>
    </row>
    <row r="5" spans="1:17">
      <c r="A5" t="s">
        <v>13</v>
      </c>
      <c r="C5">
        <v>1</v>
      </c>
      <c r="D5">
        <v>1</v>
      </c>
      <c r="H5">
        <v>1</v>
      </c>
      <c r="M5">
        <f t="shared" si="0"/>
        <v>3</v>
      </c>
      <c r="N5" s="55">
        <v>3</v>
      </c>
      <c r="O5" s="63">
        <f t="shared" si="1"/>
        <v>1</v>
      </c>
    </row>
    <row r="6" spans="1:17">
      <c r="A6" t="s">
        <v>22</v>
      </c>
      <c r="B6">
        <v>1</v>
      </c>
      <c r="C6">
        <v>1</v>
      </c>
      <c r="D6">
        <v>1</v>
      </c>
      <c r="F6">
        <v>1</v>
      </c>
      <c r="G6">
        <v>1</v>
      </c>
      <c r="H6">
        <v>1</v>
      </c>
      <c r="L6">
        <v>1</v>
      </c>
      <c r="M6">
        <f t="shared" si="0"/>
        <v>7</v>
      </c>
      <c r="N6" s="55">
        <v>5</v>
      </c>
      <c r="O6" s="63">
        <f t="shared" si="1"/>
        <v>0.7142857142857143</v>
      </c>
      <c r="Q6" t="s">
        <v>415</v>
      </c>
    </row>
    <row r="7" spans="1:17">
      <c r="A7" t="s">
        <v>23</v>
      </c>
      <c r="B7">
        <v>1</v>
      </c>
      <c r="C7">
        <v>1</v>
      </c>
      <c r="D7">
        <v>1</v>
      </c>
      <c r="K7">
        <v>1</v>
      </c>
      <c r="L7">
        <v>1</v>
      </c>
      <c r="M7">
        <f t="shared" si="0"/>
        <v>5</v>
      </c>
      <c r="N7" s="55">
        <v>3</v>
      </c>
      <c r="O7" s="63">
        <f t="shared" si="1"/>
        <v>0.6</v>
      </c>
      <c r="Q7" s="64">
        <v>0.73795862607338025</v>
      </c>
    </row>
    <row r="8" spans="1:17">
      <c r="A8" t="s">
        <v>24</v>
      </c>
      <c r="C8">
        <v>1</v>
      </c>
      <c r="I8">
        <v>1</v>
      </c>
      <c r="J8">
        <v>1</v>
      </c>
      <c r="L8">
        <v>1</v>
      </c>
      <c r="M8">
        <f t="shared" si="0"/>
        <v>4</v>
      </c>
      <c r="N8" s="55">
        <v>3</v>
      </c>
      <c r="O8" s="63">
        <f t="shared" si="1"/>
        <v>0.75</v>
      </c>
    </row>
    <row r="9" spans="1:17">
      <c r="A9" t="s">
        <v>15</v>
      </c>
      <c r="B9">
        <v>1</v>
      </c>
      <c r="E9">
        <v>1</v>
      </c>
      <c r="H9">
        <v>1</v>
      </c>
      <c r="L9">
        <v>1</v>
      </c>
      <c r="M9">
        <f t="shared" si="0"/>
        <v>4</v>
      </c>
      <c r="N9" s="55">
        <v>4</v>
      </c>
      <c r="O9" s="63">
        <f t="shared" si="1"/>
        <v>1</v>
      </c>
    </row>
    <row r="10" spans="1:17">
      <c r="A10" t="s">
        <v>25</v>
      </c>
      <c r="B10">
        <v>1</v>
      </c>
      <c r="L10">
        <v>1</v>
      </c>
      <c r="M10">
        <f t="shared" si="0"/>
        <v>2</v>
      </c>
      <c r="N10" s="55">
        <v>2</v>
      </c>
      <c r="O10" s="63">
        <f t="shared" si="1"/>
        <v>1</v>
      </c>
    </row>
    <row r="11" spans="1:17">
      <c r="A11" t="s">
        <v>26</v>
      </c>
      <c r="B11">
        <v>1</v>
      </c>
      <c r="C11">
        <v>1</v>
      </c>
      <c r="D11">
        <v>1</v>
      </c>
      <c r="E11">
        <v>1</v>
      </c>
      <c r="H11">
        <v>1</v>
      </c>
      <c r="J11">
        <v>1</v>
      </c>
      <c r="L11">
        <v>1</v>
      </c>
      <c r="M11">
        <f t="shared" si="0"/>
        <v>7</v>
      </c>
      <c r="N11" s="55">
        <v>5</v>
      </c>
      <c r="O11" s="63">
        <f t="shared" si="1"/>
        <v>0.7142857142857143</v>
      </c>
    </row>
    <row r="12" spans="1:17">
      <c r="A12" t="s">
        <v>27</v>
      </c>
      <c r="B12">
        <v>1</v>
      </c>
      <c r="C12">
        <v>1</v>
      </c>
      <c r="E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f t="shared" si="0"/>
        <v>8</v>
      </c>
      <c r="N12" s="55">
        <v>5</v>
      </c>
      <c r="O12" s="63">
        <f t="shared" si="1"/>
        <v>0.625</v>
      </c>
    </row>
    <row r="13" spans="1:17">
      <c r="A13" t="s">
        <v>28</v>
      </c>
      <c r="C13">
        <v>1</v>
      </c>
      <c r="G13">
        <v>1</v>
      </c>
      <c r="H13">
        <v>1</v>
      </c>
      <c r="M13">
        <f t="shared" si="0"/>
        <v>3</v>
      </c>
      <c r="N13" s="55">
        <v>3</v>
      </c>
      <c r="O13" s="63">
        <f t="shared" si="1"/>
        <v>1</v>
      </c>
    </row>
    <row r="14" spans="1:17">
      <c r="A14" t="s">
        <v>29</v>
      </c>
      <c r="K14">
        <v>1</v>
      </c>
      <c r="M14">
        <f t="shared" si="0"/>
        <v>1</v>
      </c>
      <c r="N14" s="55">
        <v>1</v>
      </c>
      <c r="O14" s="63">
        <f t="shared" si="1"/>
        <v>1</v>
      </c>
    </row>
    <row r="15" spans="1:17">
      <c r="A15" t="s">
        <v>30</v>
      </c>
      <c r="G15">
        <v>1</v>
      </c>
      <c r="H15">
        <v>1</v>
      </c>
      <c r="I15">
        <v>1</v>
      </c>
      <c r="K15">
        <v>1</v>
      </c>
      <c r="L15">
        <v>1</v>
      </c>
      <c r="M15">
        <f t="shared" si="0"/>
        <v>5</v>
      </c>
      <c r="N15" s="55">
        <v>2</v>
      </c>
      <c r="O15" s="63">
        <f t="shared" si="1"/>
        <v>0.4</v>
      </c>
    </row>
    <row r="16" spans="1:17">
      <c r="A16" t="s">
        <v>31</v>
      </c>
      <c r="D16">
        <v>1</v>
      </c>
      <c r="F16">
        <v>1</v>
      </c>
      <c r="G16">
        <v>1</v>
      </c>
      <c r="H16">
        <v>1</v>
      </c>
      <c r="I16">
        <v>1</v>
      </c>
      <c r="K16">
        <v>1</v>
      </c>
      <c r="L16">
        <v>1</v>
      </c>
      <c r="M16">
        <f t="shared" si="0"/>
        <v>7</v>
      </c>
      <c r="N16" s="55">
        <v>4</v>
      </c>
      <c r="O16" s="63">
        <f t="shared" si="1"/>
        <v>0.5714285714285714</v>
      </c>
    </row>
    <row r="17" spans="1:15">
      <c r="A17" t="s">
        <v>32</v>
      </c>
      <c r="G17">
        <v>1</v>
      </c>
      <c r="H17">
        <v>1</v>
      </c>
      <c r="M17">
        <f t="shared" si="0"/>
        <v>2</v>
      </c>
      <c r="N17" s="55">
        <v>2</v>
      </c>
      <c r="O17" s="63">
        <f t="shared" si="1"/>
        <v>1</v>
      </c>
    </row>
    <row r="18" spans="1:15">
      <c r="A18" t="s">
        <v>33</v>
      </c>
      <c r="B18">
        <v>1</v>
      </c>
      <c r="J18">
        <v>1</v>
      </c>
      <c r="M18">
        <f t="shared" si="0"/>
        <v>2</v>
      </c>
      <c r="N18" s="55">
        <v>2</v>
      </c>
      <c r="O18" s="63">
        <f t="shared" si="1"/>
        <v>1</v>
      </c>
    </row>
    <row r="19" spans="1:15">
      <c r="A19" t="s">
        <v>34</v>
      </c>
      <c r="B19">
        <v>1</v>
      </c>
      <c r="C19">
        <v>1</v>
      </c>
      <c r="H19">
        <v>1</v>
      </c>
      <c r="I19">
        <v>1</v>
      </c>
      <c r="M19">
        <f t="shared" si="0"/>
        <v>4</v>
      </c>
      <c r="N19" s="55">
        <v>4</v>
      </c>
      <c r="O19" s="63">
        <f t="shared" si="1"/>
        <v>1</v>
      </c>
    </row>
    <row r="20" spans="1:15">
      <c r="A20" t="s">
        <v>35</v>
      </c>
      <c r="C20">
        <v>1</v>
      </c>
      <c r="D20">
        <v>1</v>
      </c>
      <c r="H20">
        <v>1</v>
      </c>
      <c r="I20">
        <v>1</v>
      </c>
      <c r="M20">
        <f t="shared" si="0"/>
        <v>4</v>
      </c>
      <c r="N20" s="55">
        <v>3</v>
      </c>
      <c r="O20" s="63">
        <f t="shared" si="1"/>
        <v>0.75</v>
      </c>
    </row>
    <row r="21" spans="1:15">
      <c r="A21" t="s">
        <v>157</v>
      </c>
      <c r="G21">
        <v>1</v>
      </c>
      <c r="K21">
        <v>1</v>
      </c>
      <c r="M21">
        <f t="shared" si="0"/>
        <v>2</v>
      </c>
      <c r="N21" s="55">
        <v>2</v>
      </c>
      <c r="O21" s="63">
        <f t="shared" si="1"/>
        <v>1</v>
      </c>
    </row>
    <row r="22" spans="1:15">
      <c r="A22" t="s">
        <v>36</v>
      </c>
      <c r="E22">
        <v>1</v>
      </c>
      <c r="M22">
        <f t="shared" si="0"/>
        <v>1</v>
      </c>
      <c r="N22" s="55">
        <v>1</v>
      </c>
      <c r="O22" s="63">
        <f t="shared" si="1"/>
        <v>1</v>
      </c>
    </row>
    <row r="23" spans="1:15">
      <c r="A23" t="s">
        <v>37</v>
      </c>
      <c r="C23">
        <v>1</v>
      </c>
      <c r="F23">
        <v>1</v>
      </c>
      <c r="M23">
        <f t="shared" si="0"/>
        <v>2</v>
      </c>
      <c r="N23" s="55">
        <v>1</v>
      </c>
      <c r="O23" s="63">
        <f t="shared" si="1"/>
        <v>0.5</v>
      </c>
    </row>
    <row r="24" spans="1:15">
      <c r="A24" t="s">
        <v>38</v>
      </c>
      <c r="G24">
        <v>1</v>
      </c>
      <c r="H24">
        <v>1</v>
      </c>
      <c r="M24">
        <f t="shared" si="0"/>
        <v>2</v>
      </c>
      <c r="N24" s="55">
        <v>2</v>
      </c>
      <c r="O24" s="63">
        <f t="shared" si="1"/>
        <v>1</v>
      </c>
    </row>
    <row r="25" spans="1:15">
      <c r="A25" t="s">
        <v>39</v>
      </c>
      <c r="C25">
        <v>1</v>
      </c>
      <c r="I25">
        <v>1</v>
      </c>
      <c r="M25">
        <f t="shared" si="0"/>
        <v>2</v>
      </c>
      <c r="N25" s="55">
        <v>1</v>
      </c>
      <c r="O25" s="63">
        <f t="shared" si="1"/>
        <v>0.5</v>
      </c>
    </row>
    <row r="26" spans="1:15">
      <c r="A26" t="s">
        <v>40</v>
      </c>
      <c r="G26">
        <v>1</v>
      </c>
      <c r="M26">
        <f t="shared" si="0"/>
        <v>1</v>
      </c>
      <c r="N26" s="55">
        <v>1</v>
      </c>
      <c r="O26" s="63">
        <f t="shared" si="1"/>
        <v>1</v>
      </c>
    </row>
    <row r="27" spans="1:15">
      <c r="A27" t="s">
        <v>41</v>
      </c>
      <c r="B27">
        <v>1</v>
      </c>
      <c r="J27">
        <v>1</v>
      </c>
      <c r="M27">
        <f t="shared" si="0"/>
        <v>2</v>
      </c>
      <c r="N27" s="55">
        <v>2</v>
      </c>
      <c r="O27" s="63">
        <f t="shared" si="1"/>
        <v>1</v>
      </c>
    </row>
    <row r="28" spans="1:15">
      <c r="A28" t="s">
        <v>42</v>
      </c>
      <c r="C28">
        <v>1</v>
      </c>
      <c r="G28">
        <v>1</v>
      </c>
      <c r="K28">
        <v>1</v>
      </c>
      <c r="L28">
        <v>1</v>
      </c>
      <c r="M28">
        <f t="shared" si="0"/>
        <v>4</v>
      </c>
      <c r="N28" s="55">
        <v>1</v>
      </c>
      <c r="O28" s="63">
        <f t="shared" si="1"/>
        <v>0.25</v>
      </c>
    </row>
    <row r="29" spans="1:15">
      <c r="A29" t="s">
        <v>43</v>
      </c>
      <c r="B29">
        <v>1</v>
      </c>
      <c r="M29">
        <f t="shared" si="0"/>
        <v>1</v>
      </c>
      <c r="N29" s="55">
        <v>1</v>
      </c>
      <c r="O29" s="63">
        <f t="shared" si="1"/>
        <v>1</v>
      </c>
    </row>
    <row r="30" spans="1:15">
      <c r="A30" t="s">
        <v>44</v>
      </c>
      <c r="C30">
        <v>1</v>
      </c>
      <c r="D30">
        <v>1</v>
      </c>
      <c r="G30">
        <v>1</v>
      </c>
      <c r="M30">
        <f t="shared" si="0"/>
        <v>3</v>
      </c>
      <c r="N30" s="55">
        <v>1</v>
      </c>
      <c r="O30" s="63">
        <f t="shared" si="1"/>
        <v>0.33333333333333331</v>
      </c>
    </row>
    <row r="31" spans="1:15">
      <c r="A31" t="s">
        <v>45</v>
      </c>
      <c r="E31">
        <v>1</v>
      </c>
      <c r="M31">
        <f t="shared" si="0"/>
        <v>1</v>
      </c>
      <c r="N31" s="55">
        <v>1</v>
      </c>
      <c r="O31" s="63">
        <f t="shared" si="1"/>
        <v>1</v>
      </c>
    </row>
    <row r="32" spans="1:15">
      <c r="A32" t="s">
        <v>46</v>
      </c>
      <c r="F32">
        <v>1</v>
      </c>
      <c r="M32">
        <f t="shared" si="0"/>
        <v>1</v>
      </c>
      <c r="N32" s="55">
        <v>1</v>
      </c>
      <c r="O32" s="63">
        <f t="shared" si="1"/>
        <v>1</v>
      </c>
    </row>
    <row r="33" spans="1:15">
      <c r="A33" t="s">
        <v>47</v>
      </c>
      <c r="G33">
        <v>1</v>
      </c>
      <c r="I33">
        <v>1</v>
      </c>
      <c r="L33">
        <v>1</v>
      </c>
      <c r="M33">
        <f t="shared" si="0"/>
        <v>3</v>
      </c>
      <c r="N33" s="55">
        <v>1</v>
      </c>
      <c r="O33" s="63">
        <f t="shared" si="1"/>
        <v>0.33333333333333331</v>
      </c>
    </row>
    <row r="34" spans="1:15">
      <c r="A34" t="s">
        <v>48</v>
      </c>
      <c r="I34">
        <v>1</v>
      </c>
      <c r="L34">
        <v>1</v>
      </c>
      <c r="M34">
        <f t="shared" si="0"/>
        <v>2</v>
      </c>
      <c r="N34" s="55">
        <v>1</v>
      </c>
      <c r="O34" s="63">
        <f t="shared" si="1"/>
        <v>0.5</v>
      </c>
    </row>
    <row r="35" spans="1:15">
      <c r="A35" t="s">
        <v>49</v>
      </c>
      <c r="J35">
        <v>1</v>
      </c>
      <c r="M35">
        <f t="shared" si="0"/>
        <v>1</v>
      </c>
      <c r="N35" s="55">
        <v>1</v>
      </c>
      <c r="O35" s="63">
        <f t="shared" si="1"/>
        <v>1</v>
      </c>
    </row>
    <row r="36" spans="1:15">
      <c r="A36" t="s">
        <v>50</v>
      </c>
      <c r="G36">
        <v>1</v>
      </c>
      <c r="K36">
        <v>1</v>
      </c>
      <c r="M36">
        <f t="shared" si="0"/>
        <v>2</v>
      </c>
      <c r="N36" s="55">
        <v>1</v>
      </c>
      <c r="O36" s="63">
        <f t="shared" si="1"/>
        <v>0.5</v>
      </c>
    </row>
    <row r="37" spans="1:15">
      <c r="A37" t="s">
        <v>51</v>
      </c>
      <c r="B37">
        <v>1</v>
      </c>
      <c r="C37">
        <v>1</v>
      </c>
      <c r="M37">
        <f t="shared" si="0"/>
        <v>2</v>
      </c>
      <c r="N37" s="55">
        <v>2</v>
      </c>
      <c r="O37" s="63">
        <f t="shared" si="1"/>
        <v>1</v>
      </c>
    </row>
    <row r="38" spans="1:15">
      <c r="A38" t="s">
        <v>163</v>
      </c>
      <c r="E38">
        <v>1</v>
      </c>
      <c r="M38">
        <f t="shared" si="0"/>
        <v>1</v>
      </c>
      <c r="N38" s="55">
        <v>1</v>
      </c>
      <c r="O38" s="63">
        <f t="shared" si="1"/>
        <v>1</v>
      </c>
    </row>
    <row r="39" spans="1:15">
      <c r="A39" t="s">
        <v>52</v>
      </c>
      <c r="C39">
        <v>1</v>
      </c>
      <c r="F39">
        <v>1</v>
      </c>
      <c r="G39">
        <v>1</v>
      </c>
      <c r="M39">
        <f t="shared" si="0"/>
        <v>3</v>
      </c>
      <c r="N39" s="55">
        <v>1</v>
      </c>
      <c r="O39" s="63">
        <f t="shared" si="1"/>
        <v>0.33333333333333331</v>
      </c>
    </row>
    <row r="40" spans="1:15">
      <c r="A40" t="s">
        <v>53</v>
      </c>
      <c r="C40">
        <v>1</v>
      </c>
      <c r="D40">
        <v>1</v>
      </c>
      <c r="M40">
        <f t="shared" si="0"/>
        <v>2</v>
      </c>
      <c r="N40" s="55">
        <v>1</v>
      </c>
      <c r="O40" s="63">
        <f t="shared" si="1"/>
        <v>0.5</v>
      </c>
    </row>
    <row r="41" spans="1:15">
      <c r="A41" t="s">
        <v>167</v>
      </c>
      <c r="E41">
        <v>1</v>
      </c>
      <c r="M41">
        <f t="shared" si="0"/>
        <v>1</v>
      </c>
      <c r="N41" s="55">
        <v>1</v>
      </c>
      <c r="O41" s="63">
        <f t="shared" si="1"/>
        <v>1</v>
      </c>
    </row>
    <row r="42" spans="1:15">
      <c r="A42" t="s">
        <v>54</v>
      </c>
      <c r="D42">
        <v>1</v>
      </c>
      <c r="F42">
        <v>1</v>
      </c>
      <c r="M42">
        <f t="shared" si="0"/>
        <v>2</v>
      </c>
      <c r="N42" s="55">
        <v>2</v>
      </c>
      <c r="O42" s="63">
        <f t="shared" si="1"/>
        <v>1</v>
      </c>
    </row>
    <row r="43" spans="1:15">
      <c r="A43" t="s">
        <v>55</v>
      </c>
      <c r="C43">
        <v>1</v>
      </c>
      <c r="G43">
        <v>1</v>
      </c>
      <c r="K43">
        <v>1</v>
      </c>
      <c r="M43">
        <f t="shared" si="0"/>
        <v>3</v>
      </c>
      <c r="N43" s="55">
        <v>1</v>
      </c>
      <c r="O43" s="63">
        <f t="shared" si="1"/>
        <v>0.33333333333333331</v>
      </c>
    </row>
    <row r="44" spans="1:15">
      <c r="A44" t="s">
        <v>56</v>
      </c>
      <c r="H44">
        <v>1</v>
      </c>
      <c r="J44">
        <v>1</v>
      </c>
      <c r="L44">
        <v>1</v>
      </c>
      <c r="M44">
        <f t="shared" si="0"/>
        <v>3</v>
      </c>
      <c r="N44" s="55">
        <v>3</v>
      </c>
      <c r="O44" s="63">
        <f t="shared" si="1"/>
        <v>1</v>
      </c>
    </row>
    <row r="45" spans="1:15">
      <c r="A45" t="s">
        <v>57</v>
      </c>
      <c r="E45">
        <v>1</v>
      </c>
      <c r="M45">
        <f t="shared" si="0"/>
        <v>1</v>
      </c>
      <c r="N45" s="55">
        <v>1</v>
      </c>
      <c r="O45" s="63">
        <f t="shared" si="1"/>
        <v>1</v>
      </c>
    </row>
    <row r="46" spans="1:15">
      <c r="A46" t="s">
        <v>58</v>
      </c>
      <c r="C46">
        <v>1</v>
      </c>
      <c r="D46">
        <v>1</v>
      </c>
      <c r="M46">
        <f t="shared" si="0"/>
        <v>2</v>
      </c>
      <c r="N46" s="55">
        <v>1</v>
      </c>
      <c r="O46" s="63">
        <f t="shared" si="1"/>
        <v>0.5</v>
      </c>
    </row>
    <row r="47" spans="1:15">
      <c r="A47" t="s">
        <v>59</v>
      </c>
      <c r="E47">
        <v>1</v>
      </c>
      <c r="M47">
        <f t="shared" si="0"/>
        <v>1</v>
      </c>
      <c r="N47" s="55">
        <v>1</v>
      </c>
      <c r="O47" s="63">
        <f t="shared" si="1"/>
        <v>1</v>
      </c>
    </row>
    <row r="48" spans="1:15">
      <c r="A48" t="s">
        <v>17</v>
      </c>
      <c r="G48">
        <v>1</v>
      </c>
      <c r="H48">
        <v>1</v>
      </c>
      <c r="M48">
        <f t="shared" si="0"/>
        <v>2</v>
      </c>
      <c r="N48" s="55">
        <v>1</v>
      </c>
      <c r="O48" s="63">
        <f t="shared" si="1"/>
        <v>0.5</v>
      </c>
    </row>
    <row r="49" spans="1:15">
      <c r="A49" t="s">
        <v>60</v>
      </c>
      <c r="B49">
        <v>1</v>
      </c>
      <c r="I49">
        <v>1</v>
      </c>
      <c r="J49">
        <v>1</v>
      </c>
      <c r="M49">
        <f t="shared" si="0"/>
        <v>3</v>
      </c>
      <c r="N49" s="55">
        <v>1</v>
      </c>
      <c r="O49" s="63">
        <f t="shared" si="1"/>
        <v>0.33333333333333331</v>
      </c>
    </row>
    <row r="50" spans="1:15">
      <c r="A50" t="s">
        <v>14</v>
      </c>
      <c r="H50">
        <v>1</v>
      </c>
      <c r="J50">
        <v>1</v>
      </c>
      <c r="M50">
        <f t="shared" si="0"/>
        <v>2</v>
      </c>
      <c r="N50" s="55">
        <v>2</v>
      </c>
      <c r="O50" s="63">
        <f t="shared" si="1"/>
        <v>1</v>
      </c>
    </row>
    <row r="51" spans="1:15">
      <c r="A51" t="s">
        <v>316</v>
      </c>
      <c r="B51">
        <v>1</v>
      </c>
      <c r="C51">
        <v>1</v>
      </c>
      <c r="D51">
        <v>1</v>
      </c>
      <c r="G51">
        <v>1</v>
      </c>
      <c r="M51">
        <f t="shared" si="0"/>
        <v>4</v>
      </c>
      <c r="N51" s="55">
        <v>1</v>
      </c>
      <c r="O51" s="63">
        <f t="shared" si="1"/>
        <v>0.25</v>
      </c>
    </row>
    <row r="52" spans="1:15">
      <c r="A52" t="s">
        <v>62</v>
      </c>
      <c r="E52">
        <v>1</v>
      </c>
      <c r="L52">
        <v>1</v>
      </c>
      <c r="M52">
        <f t="shared" si="0"/>
        <v>2</v>
      </c>
      <c r="N52" s="55">
        <v>1</v>
      </c>
      <c r="O52" s="63">
        <f t="shared" si="1"/>
        <v>0.5</v>
      </c>
    </row>
    <row r="53" spans="1:15">
      <c r="A53" t="s">
        <v>63</v>
      </c>
      <c r="C53">
        <v>1</v>
      </c>
      <c r="F53">
        <v>1</v>
      </c>
      <c r="G53">
        <v>1</v>
      </c>
      <c r="H53">
        <v>1</v>
      </c>
      <c r="K53">
        <v>1</v>
      </c>
      <c r="M53">
        <f t="shared" si="0"/>
        <v>5</v>
      </c>
      <c r="N53" s="55">
        <v>1</v>
      </c>
      <c r="O53" s="63">
        <f t="shared" si="1"/>
        <v>0.2</v>
      </c>
    </row>
    <row r="54" spans="1:15">
      <c r="A54" t="s">
        <v>64</v>
      </c>
      <c r="G54">
        <v>1</v>
      </c>
      <c r="H54">
        <v>1</v>
      </c>
      <c r="I54">
        <v>1</v>
      </c>
      <c r="M54">
        <f t="shared" si="0"/>
        <v>3</v>
      </c>
      <c r="N54" s="55">
        <v>1</v>
      </c>
      <c r="O54" s="63">
        <f t="shared" si="1"/>
        <v>0.33333333333333331</v>
      </c>
    </row>
    <row r="55" spans="1:15">
      <c r="A55" t="s">
        <v>65</v>
      </c>
      <c r="J55">
        <v>1</v>
      </c>
      <c r="M55">
        <f t="shared" si="0"/>
        <v>1</v>
      </c>
      <c r="N55" s="55">
        <v>1</v>
      </c>
      <c r="O55" s="63">
        <f t="shared" si="1"/>
        <v>1</v>
      </c>
    </row>
    <row r="56" spans="1:15">
      <c r="A56" t="s">
        <v>66</v>
      </c>
      <c r="B56">
        <v>1</v>
      </c>
      <c r="C56">
        <v>1</v>
      </c>
      <c r="M56">
        <f t="shared" si="0"/>
        <v>2</v>
      </c>
      <c r="N56" s="55">
        <v>1</v>
      </c>
      <c r="O56" s="63">
        <f t="shared" si="1"/>
        <v>0.5</v>
      </c>
    </row>
    <row r="57" spans="1:15">
      <c r="A57" t="s">
        <v>67</v>
      </c>
      <c r="E57">
        <v>1</v>
      </c>
      <c r="J57">
        <v>1</v>
      </c>
      <c r="M57">
        <f t="shared" si="0"/>
        <v>2</v>
      </c>
      <c r="N57" s="55">
        <v>1</v>
      </c>
      <c r="O57" s="63">
        <f t="shared" si="1"/>
        <v>0.5</v>
      </c>
    </row>
    <row r="58" spans="1:15">
      <c r="A58" t="s">
        <v>68</v>
      </c>
      <c r="F58">
        <v>1</v>
      </c>
      <c r="M58">
        <f t="shared" si="0"/>
        <v>1</v>
      </c>
      <c r="N58" s="55">
        <v>1</v>
      </c>
      <c r="O58" s="63">
        <f t="shared" si="1"/>
        <v>1</v>
      </c>
    </row>
    <row r="59" spans="1:15">
      <c r="A59" t="s">
        <v>69</v>
      </c>
      <c r="G59">
        <v>1</v>
      </c>
      <c r="K59">
        <v>1</v>
      </c>
      <c r="M59">
        <f t="shared" si="0"/>
        <v>2</v>
      </c>
      <c r="N59" s="55">
        <v>1</v>
      </c>
      <c r="O59" s="63">
        <f t="shared" si="1"/>
        <v>0.5</v>
      </c>
    </row>
    <row r="60" spans="1:15">
      <c r="A60" t="s">
        <v>70</v>
      </c>
      <c r="B60">
        <v>1</v>
      </c>
      <c r="M60">
        <f t="shared" si="0"/>
        <v>1</v>
      </c>
      <c r="N60" s="55">
        <v>1</v>
      </c>
      <c r="O60" s="63">
        <f t="shared" si="1"/>
        <v>1</v>
      </c>
    </row>
    <row r="61" spans="1:15">
      <c r="A61" t="s">
        <v>71</v>
      </c>
      <c r="D61">
        <v>1</v>
      </c>
      <c r="H61">
        <v>1</v>
      </c>
      <c r="M61">
        <f t="shared" si="0"/>
        <v>2</v>
      </c>
      <c r="N61" s="55">
        <v>1</v>
      </c>
      <c r="O61" s="63">
        <f t="shared" si="1"/>
        <v>0.5</v>
      </c>
    </row>
    <row r="62" spans="1:15">
      <c r="A62" t="s">
        <v>72</v>
      </c>
      <c r="C62">
        <v>1</v>
      </c>
      <c r="F62">
        <v>1</v>
      </c>
      <c r="L62">
        <v>1</v>
      </c>
      <c r="M62">
        <f t="shared" si="0"/>
        <v>3</v>
      </c>
      <c r="N62" s="55">
        <v>1</v>
      </c>
      <c r="O62" s="63">
        <f t="shared" si="1"/>
        <v>0.33333333333333331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workbookViewId="0">
      <selection activeCell="M2" sqref="M2:M62"/>
    </sheetView>
  </sheetViews>
  <sheetFormatPr baseColWidth="10" defaultColWidth="8.83203125" defaultRowHeight="14" x14ac:dyDescent="0"/>
  <cols>
    <col min="1" max="1" width="22.33203125" bestFit="1" customWidth="1"/>
  </cols>
  <sheetData>
    <row r="1" spans="1:13">
      <c r="A1" t="s">
        <v>1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21</v>
      </c>
      <c r="H1" t="s">
        <v>8</v>
      </c>
      <c r="I1" t="s">
        <v>9</v>
      </c>
      <c r="J1" t="s">
        <v>10</v>
      </c>
      <c r="K1" t="s">
        <v>308</v>
      </c>
      <c r="L1" t="s">
        <v>309</v>
      </c>
      <c r="M1" t="s">
        <v>12</v>
      </c>
    </row>
    <row r="2" spans="1:13">
      <c r="A2" t="s">
        <v>19</v>
      </c>
      <c r="J2">
        <v>1</v>
      </c>
      <c r="L2">
        <v>1</v>
      </c>
      <c r="M2">
        <f>SUM(B2:L2)</f>
        <v>2</v>
      </c>
    </row>
    <row r="3" spans="1:13">
      <c r="A3" t="s">
        <v>18</v>
      </c>
      <c r="B3">
        <v>1</v>
      </c>
      <c r="L3">
        <v>1</v>
      </c>
      <c r="M3">
        <f t="shared" ref="M3:M62" si="0">SUM(B3:L3)</f>
        <v>2</v>
      </c>
    </row>
    <row r="4" spans="1:13">
      <c r="A4" t="s">
        <v>16</v>
      </c>
      <c r="B4">
        <v>1</v>
      </c>
      <c r="C4">
        <v>1</v>
      </c>
      <c r="F4">
        <v>1</v>
      </c>
      <c r="G4">
        <v>1</v>
      </c>
      <c r="H4">
        <v>1</v>
      </c>
      <c r="I4">
        <v>1</v>
      </c>
      <c r="M4">
        <f t="shared" si="0"/>
        <v>6</v>
      </c>
    </row>
    <row r="5" spans="1:13">
      <c r="A5" t="s">
        <v>13</v>
      </c>
      <c r="C5">
        <v>1</v>
      </c>
      <c r="D5">
        <v>1</v>
      </c>
      <c r="H5">
        <v>1</v>
      </c>
      <c r="M5">
        <f t="shared" si="0"/>
        <v>3</v>
      </c>
    </row>
    <row r="6" spans="1:13">
      <c r="A6" t="s">
        <v>22</v>
      </c>
      <c r="C6">
        <v>1</v>
      </c>
      <c r="D6">
        <v>1</v>
      </c>
      <c r="F6">
        <v>1</v>
      </c>
      <c r="G6">
        <v>1</v>
      </c>
      <c r="L6">
        <v>1</v>
      </c>
      <c r="M6">
        <f t="shared" si="0"/>
        <v>5</v>
      </c>
    </row>
    <row r="7" spans="1:13">
      <c r="A7" t="s">
        <v>23</v>
      </c>
      <c r="D7">
        <v>1</v>
      </c>
      <c r="K7">
        <v>1</v>
      </c>
      <c r="L7">
        <v>1</v>
      </c>
      <c r="M7">
        <f t="shared" si="0"/>
        <v>3</v>
      </c>
    </row>
    <row r="8" spans="1:13">
      <c r="A8" t="s">
        <v>24</v>
      </c>
      <c r="I8">
        <v>1</v>
      </c>
      <c r="J8">
        <v>1</v>
      </c>
      <c r="L8">
        <v>1</v>
      </c>
      <c r="M8">
        <f t="shared" si="0"/>
        <v>3</v>
      </c>
    </row>
    <row r="9" spans="1:13">
      <c r="A9" t="s">
        <v>15</v>
      </c>
      <c r="B9">
        <v>1</v>
      </c>
      <c r="E9">
        <v>1</v>
      </c>
      <c r="H9">
        <v>1</v>
      </c>
      <c r="L9">
        <v>1</v>
      </c>
      <c r="M9">
        <f t="shared" si="0"/>
        <v>4</v>
      </c>
    </row>
    <row r="10" spans="1:13">
      <c r="A10" t="s">
        <v>25</v>
      </c>
      <c r="B10">
        <v>1</v>
      </c>
      <c r="L10">
        <v>1</v>
      </c>
      <c r="M10">
        <f t="shared" si="0"/>
        <v>2</v>
      </c>
    </row>
    <row r="11" spans="1:13">
      <c r="A11" t="s">
        <v>26</v>
      </c>
      <c r="C11">
        <v>1</v>
      </c>
      <c r="D11">
        <v>1</v>
      </c>
      <c r="E11">
        <v>1</v>
      </c>
      <c r="J11">
        <v>1</v>
      </c>
      <c r="L11">
        <v>1</v>
      </c>
      <c r="M11">
        <f t="shared" si="0"/>
        <v>5</v>
      </c>
    </row>
    <row r="12" spans="1:13">
      <c r="A12" t="s">
        <v>27</v>
      </c>
      <c r="H12">
        <v>1</v>
      </c>
      <c r="I12">
        <v>1</v>
      </c>
      <c r="J12">
        <v>1</v>
      </c>
      <c r="K12">
        <v>1</v>
      </c>
      <c r="L12">
        <v>1</v>
      </c>
      <c r="M12">
        <f t="shared" si="0"/>
        <v>5</v>
      </c>
    </row>
    <row r="13" spans="1:13">
      <c r="A13" t="s">
        <v>28</v>
      </c>
      <c r="C13">
        <v>1</v>
      </c>
      <c r="G13">
        <v>1</v>
      </c>
      <c r="H13">
        <v>1</v>
      </c>
      <c r="M13">
        <f t="shared" si="0"/>
        <v>3</v>
      </c>
    </row>
    <row r="14" spans="1:13">
      <c r="A14" t="s">
        <v>29</v>
      </c>
      <c r="K14">
        <v>1</v>
      </c>
      <c r="M14">
        <f t="shared" si="0"/>
        <v>1</v>
      </c>
    </row>
    <row r="15" spans="1:13">
      <c r="A15" t="s">
        <v>30</v>
      </c>
      <c r="I15">
        <v>1</v>
      </c>
      <c r="K15">
        <v>1</v>
      </c>
      <c r="M15">
        <f t="shared" si="0"/>
        <v>2</v>
      </c>
    </row>
    <row r="16" spans="1:13">
      <c r="A16" t="s">
        <v>31</v>
      </c>
      <c r="F16">
        <v>1</v>
      </c>
      <c r="G16">
        <v>1</v>
      </c>
      <c r="I16">
        <v>1</v>
      </c>
      <c r="K16">
        <v>1</v>
      </c>
      <c r="M16">
        <f t="shared" si="0"/>
        <v>4</v>
      </c>
    </row>
    <row r="17" spans="1:13">
      <c r="A17" t="s">
        <v>32</v>
      </c>
      <c r="G17">
        <v>1</v>
      </c>
      <c r="H17">
        <v>1</v>
      </c>
      <c r="M17">
        <f t="shared" si="0"/>
        <v>2</v>
      </c>
    </row>
    <row r="18" spans="1:13">
      <c r="A18" t="s">
        <v>33</v>
      </c>
      <c r="B18">
        <v>1</v>
      </c>
      <c r="J18">
        <v>1</v>
      </c>
      <c r="M18">
        <f t="shared" si="0"/>
        <v>2</v>
      </c>
    </row>
    <row r="19" spans="1:13">
      <c r="A19" t="s">
        <v>34</v>
      </c>
      <c r="B19">
        <v>1</v>
      </c>
      <c r="C19">
        <v>1</v>
      </c>
      <c r="H19">
        <v>1</v>
      </c>
      <c r="I19">
        <v>1</v>
      </c>
      <c r="M19">
        <f t="shared" si="0"/>
        <v>4</v>
      </c>
    </row>
    <row r="20" spans="1:13">
      <c r="A20" t="s">
        <v>35</v>
      </c>
      <c r="C20">
        <v>1</v>
      </c>
      <c r="D20">
        <v>1</v>
      </c>
      <c r="I20">
        <v>1</v>
      </c>
      <c r="M20">
        <f t="shared" si="0"/>
        <v>3</v>
      </c>
    </row>
    <row r="21" spans="1:13">
      <c r="A21" t="s">
        <v>157</v>
      </c>
      <c r="G21">
        <v>1</v>
      </c>
      <c r="K21">
        <v>1</v>
      </c>
      <c r="M21">
        <f t="shared" si="0"/>
        <v>2</v>
      </c>
    </row>
    <row r="22" spans="1:13">
      <c r="A22" t="s">
        <v>36</v>
      </c>
      <c r="E22">
        <v>1</v>
      </c>
      <c r="M22">
        <f t="shared" si="0"/>
        <v>1</v>
      </c>
    </row>
    <row r="23" spans="1:13">
      <c r="A23" t="s">
        <v>37</v>
      </c>
      <c r="F23">
        <v>1</v>
      </c>
      <c r="M23">
        <f t="shared" si="0"/>
        <v>1</v>
      </c>
    </row>
    <row r="24" spans="1:13">
      <c r="A24" t="s">
        <v>38</v>
      </c>
      <c r="G24">
        <v>1</v>
      </c>
      <c r="H24">
        <v>1</v>
      </c>
      <c r="M24">
        <f t="shared" si="0"/>
        <v>2</v>
      </c>
    </row>
    <row r="25" spans="1:13">
      <c r="A25" t="s">
        <v>39</v>
      </c>
      <c r="C25">
        <v>1</v>
      </c>
      <c r="M25">
        <f t="shared" si="0"/>
        <v>1</v>
      </c>
    </row>
    <row r="26" spans="1:13">
      <c r="A26" t="s">
        <v>40</v>
      </c>
      <c r="G26">
        <v>1</v>
      </c>
      <c r="M26">
        <f t="shared" si="0"/>
        <v>1</v>
      </c>
    </row>
    <row r="27" spans="1:13">
      <c r="A27" t="s">
        <v>41</v>
      </c>
      <c r="B27">
        <v>1</v>
      </c>
      <c r="J27">
        <v>1</v>
      </c>
      <c r="M27">
        <f t="shared" si="0"/>
        <v>2</v>
      </c>
    </row>
    <row r="28" spans="1:13">
      <c r="A28" t="s">
        <v>42</v>
      </c>
      <c r="K28">
        <v>1</v>
      </c>
      <c r="M28">
        <f t="shared" si="0"/>
        <v>1</v>
      </c>
    </row>
    <row r="29" spans="1:13">
      <c r="A29" t="s">
        <v>43</v>
      </c>
      <c r="B29">
        <v>1</v>
      </c>
      <c r="M29">
        <f t="shared" si="0"/>
        <v>1</v>
      </c>
    </row>
    <row r="30" spans="1:13">
      <c r="A30" t="s">
        <v>44</v>
      </c>
      <c r="D30">
        <v>1</v>
      </c>
      <c r="M30">
        <f t="shared" si="0"/>
        <v>1</v>
      </c>
    </row>
    <row r="31" spans="1:13">
      <c r="A31" t="s">
        <v>45</v>
      </c>
      <c r="E31">
        <v>1</v>
      </c>
      <c r="M31">
        <f t="shared" si="0"/>
        <v>1</v>
      </c>
    </row>
    <row r="32" spans="1:13">
      <c r="A32" t="s">
        <v>46</v>
      </c>
      <c r="F32">
        <v>1</v>
      </c>
      <c r="M32">
        <f t="shared" si="0"/>
        <v>1</v>
      </c>
    </row>
    <row r="33" spans="1:13">
      <c r="A33" t="s">
        <v>47</v>
      </c>
      <c r="G33">
        <v>1</v>
      </c>
      <c r="M33">
        <f t="shared" si="0"/>
        <v>1</v>
      </c>
    </row>
    <row r="34" spans="1:13">
      <c r="A34" t="s">
        <v>48</v>
      </c>
      <c r="I34">
        <v>1</v>
      </c>
      <c r="M34">
        <f t="shared" si="0"/>
        <v>1</v>
      </c>
    </row>
    <row r="35" spans="1:13">
      <c r="A35" t="s">
        <v>49</v>
      </c>
      <c r="J35">
        <v>1</v>
      </c>
      <c r="M35">
        <f t="shared" si="0"/>
        <v>1</v>
      </c>
    </row>
    <row r="36" spans="1:13">
      <c r="A36" t="s">
        <v>50</v>
      </c>
      <c r="K36">
        <v>1</v>
      </c>
      <c r="M36">
        <f t="shared" si="0"/>
        <v>1</v>
      </c>
    </row>
    <row r="37" spans="1:13">
      <c r="A37" t="s">
        <v>51</v>
      </c>
      <c r="B37">
        <v>1</v>
      </c>
      <c r="C37">
        <v>1</v>
      </c>
      <c r="M37">
        <f t="shared" si="0"/>
        <v>2</v>
      </c>
    </row>
    <row r="38" spans="1:13">
      <c r="A38" t="s">
        <v>163</v>
      </c>
      <c r="E38">
        <v>1</v>
      </c>
      <c r="M38">
        <f t="shared" si="0"/>
        <v>1</v>
      </c>
    </row>
    <row r="39" spans="1:13">
      <c r="A39" t="s">
        <v>52</v>
      </c>
      <c r="F39">
        <v>1</v>
      </c>
      <c r="M39">
        <f t="shared" si="0"/>
        <v>1</v>
      </c>
    </row>
    <row r="40" spans="1:13">
      <c r="A40" t="s">
        <v>53</v>
      </c>
      <c r="D40">
        <v>1</v>
      </c>
      <c r="M40">
        <f t="shared" si="0"/>
        <v>1</v>
      </c>
    </row>
    <row r="41" spans="1:13">
      <c r="A41" t="s">
        <v>167</v>
      </c>
      <c r="E41">
        <v>1</v>
      </c>
      <c r="M41">
        <f t="shared" si="0"/>
        <v>1</v>
      </c>
    </row>
    <row r="42" spans="1:13">
      <c r="A42" t="s">
        <v>54</v>
      </c>
      <c r="D42">
        <v>1</v>
      </c>
      <c r="F42">
        <v>1</v>
      </c>
      <c r="M42">
        <f t="shared" si="0"/>
        <v>2</v>
      </c>
    </row>
    <row r="43" spans="1:13">
      <c r="A43" t="s">
        <v>55</v>
      </c>
      <c r="K43">
        <v>1</v>
      </c>
      <c r="M43">
        <f t="shared" si="0"/>
        <v>1</v>
      </c>
    </row>
    <row r="44" spans="1:13">
      <c r="A44" t="s">
        <v>56</v>
      </c>
      <c r="H44">
        <v>1</v>
      </c>
      <c r="J44">
        <v>1</v>
      </c>
      <c r="L44">
        <v>1</v>
      </c>
      <c r="M44">
        <f t="shared" si="0"/>
        <v>3</v>
      </c>
    </row>
    <row r="45" spans="1:13">
      <c r="A45" t="s">
        <v>57</v>
      </c>
      <c r="E45">
        <v>1</v>
      </c>
      <c r="M45">
        <f t="shared" si="0"/>
        <v>1</v>
      </c>
    </row>
    <row r="46" spans="1:13">
      <c r="A46" t="s">
        <v>58</v>
      </c>
      <c r="D46">
        <v>1</v>
      </c>
      <c r="M46">
        <f t="shared" si="0"/>
        <v>1</v>
      </c>
    </row>
    <row r="47" spans="1:13">
      <c r="A47" t="s">
        <v>59</v>
      </c>
      <c r="E47">
        <v>1</v>
      </c>
      <c r="M47">
        <f t="shared" si="0"/>
        <v>1</v>
      </c>
    </row>
    <row r="48" spans="1:13">
      <c r="A48" t="s">
        <v>17</v>
      </c>
      <c r="G48">
        <v>1</v>
      </c>
      <c r="M48">
        <f t="shared" si="0"/>
        <v>1</v>
      </c>
    </row>
    <row r="49" spans="1:13">
      <c r="A49" t="s">
        <v>60</v>
      </c>
      <c r="I49">
        <v>1</v>
      </c>
      <c r="M49">
        <f t="shared" si="0"/>
        <v>1</v>
      </c>
    </row>
    <row r="50" spans="1:13">
      <c r="A50" t="s">
        <v>14</v>
      </c>
      <c r="H50">
        <v>1</v>
      </c>
      <c r="J50">
        <v>1</v>
      </c>
      <c r="M50">
        <f t="shared" si="0"/>
        <v>2</v>
      </c>
    </row>
    <row r="51" spans="1:13">
      <c r="A51" t="s">
        <v>61</v>
      </c>
      <c r="D51">
        <v>1</v>
      </c>
      <c r="M51">
        <f t="shared" si="0"/>
        <v>1</v>
      </c>
    </row>
    <row r="52" spans="1:13">
      <c r="A52" t="s">
        <v>62</v>
      </c>
      <c r="E52">
        <v>1</v>
      </c>
      <c r="M52">
        <f t="shared" si="0"/>
        <v>1</v>
      </c>
    </row>
    <row r="53" spans="1:13">
      <c r="A53" t="s">
        <v>63</v>
      </c>
      <c r="F53">
        <v>1</v>
      </c>
      <c r="M53">
        <f t="shared" si="0"/>
        <v>1</v>
      </c>
    </row>
    <row r="54" spans="1:13">
      <c r="A54" t="s">
        <v>64</v>
      </c>
      <c r="I54">
        <v>1</v>
      </c>
      <c r="M54">
        <f t="shared" si="0"/>
        <v>1</v>
      </c>
    </row>
    <row r="55" spans="1:13">
      <c r="A55" t="s">
        <v>65</v>
      </c>
      <c r="J55">
        <v>1</v>
      </c>
      <c r="M55">
        <f t="shared" si="0"/>
        <v>1</v>
      </c>
    </row>
    <row r="56" spans="1:13">
      <c r="A56" t="s">
        <v>66</v>
      </c>
      <c r="C56">
        <v>1</v>
      </c>
      <c r="M56">
        <f t="shared" si="0"/>
        <v>1</v>
      </c>
    </row>
    <row r="57" spans="1:13">
      <c r="A57" t="s">
        <v>67</v>
      </c>
      <c r="E57">
        <v>1</v>
      </c>
      <c r="M57">
        <f t="shared" si="0"/>
        <v>1</v>
      </c>
    </row>
    <row r="58" spans="1:13">
      <c r="A58" t="s">
        <v>68</v>
      </c>
      <c r="F58">
        <v>1</v>
      </c>
      <c r="M58">
        <f t="shared" si="0"/>
        <v>1</v>
      </c>
    </row>
    <row r="59" spans="1:13">
      <c r="A59" t="s">
        <v>69</v>
      </c>
      <c r="K59">
        <v>1</v>
      </c>
      <c r="M59">
        <f t="shared" si="0"/>
        <v>1</v>
      </c>
    </row>
    <row r="60" spans="1:13">
      <c r="A60" t="s">
        <v>70</v>
      </c>
      <c r="B60">
        <v>1</v>
      </c>
      <c r="M60">
        <f t="shared" si="0"/>
        <v>1</v>
      </c>
    </row>
    <row r="61" spans="1:13">
      <c r="A61" t="s">
        <v>71</v>
      </c>
      <c r="D61">
        <v>1</v>
      </c>
      <c r="M61">
        <f t="shared" si="0"/>
        <v>1</v>
      </c>
    </row>
    <row r="62" spans="1:13">
      <c r="A62" t="s">
        <v>72</v>
      </c>
      <c r="F62">
        <v>1</v>
      </c>
      <c r="M62">
        <f t="shared" si="0"/>
        <v>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workbookViewId="0">
      <selection activeCell="P6" sqref="P6"/>
    </sheetView>
  </sheetViews>
  <sheetFormatPr baseColWidth="10" defaultColWidth="8.83203125" defaultRowHeight="14" x14ac:dyDescent="0"/>
  <cols>
    <col min="1" max="1" width="19.83203125" bestFit="1" customWidth="1"/>
    <col min="2" max="10" width="9.1640625" customWidth="1"/>
  </cols>
  <sheetData>
    <row r="1" spans="1:16">
      <c r="A1" t="s">
        <v>1</v>
      </c>
      <c r="B1" t="s">
        <v>3</v>
      </c>
      <c r="C1" t="s">
        <v>4</v>
      </c>
      <c r="D1" t="s">
        <v>6</v>
      </c>
      <c r="E1" t="s">
        <v>7</v>
      </c>
      <c r="F1" t="s">
        <v>21</v>
      </c>
      <c r="G1" t="s">
        <v>8</v>
      </c>
      <c r="H1" t="s">
        <v>9</v>
      </c>
      <c r="I1" t="s">
        <v>10</v>
      </c>
      <c r="J1" t="s">
        <v>11</v>
      </c>
      <c r="K1" t="s">
        <v>20</v>
      </c>
      <c r="L1" t="s">
        <v>12</v>
      </c>
      <c r="M1" t="s">
        <v>413</v>
      </c>
    </row>
    <row r="2" spans="1:16">
      <c r="A2" t="s">
        <v>186</v>
      </c>
      <c r="C2">
        <v>1</v>
      </c>
      <c r="F2">
        <v>1</v>
      </c>
      <c r="G2">
        <v>1</v>
      </c>
      <c r="H2">
        <v>1</v>
      </c>
      <c r="J2">
        <v>1</v>
      </c>
      <c r="K2">
        <v>1</v>
      </c>
      <c r="L2">
        <f>SUM(B2:K2)</f>
        <v>6</v>
      </c>
      <c r="M2" s="55">
        <v>5</v>
      </c>
      <c r="N2" s="63">
        <f>M2/L2</f>
        <v>0.83333333333333337</v>
      </c>
    </row>
    <row r="3" spans="1:16">
      <c r="A3" t="s">
        <v>201</v>
      </c>
      <c r="B3">
        <v>1</v>
      </c>
      <c r="E3">
        <v>1</v>
      </c>
      <c r="G3">
        <v>1</v>
      </c>
      <c r="H3">
        <v>1</v>
      </c>
      <c r="I3">
        <v>1</v>
      </c>
      <c r="K3">
        <v>1</v>
      </c>
      <c r="L3">
        <f t="shared" ref="L3:L59" si="0">SUM(B3:K3)</f>
        <v>6</v>
      </c>
      <c r="M3" s="55">
        <v>6</v>
      </c>
      <c r="N3" s="63">
        <f t="shared" ref="N3:N59" si="1">M3/L3</f>
        <v>1</v>
      </c>
    </row>
    <row r="4" spans="1:16">
      <c r="A4" t="s">
        <v>202</v>
      </c>
      <c r="I4">
        <v>1</v>
      </c>
      <c r="K4">
        <v>1</v>
      </c>
      <c r="L4">
        <f t="shared" si="0"/>
        <v>2</v>
      </c>
      <c r="M4" s="55">
        <v>2</v>
      </c>
      <c r="N4" s="63">
        <f t="shared" si="1"/>
        <v>1</v>
      </c>
    </row>
    <row r="5" spans="1:16">
      <c r="A5" t="s">
        <v>188</v>
      </c>
      <c r="C5">
        <v>1</v>
      </c>
      <c r="E5">
        <v>1</v>
      </c>
      <c r="F5">
        <v>1</v>
      </c>
      <c r="G5">
        <v>1</v>
      </c>
      <c r="H5">
        <v>1</v>
      </c>
      <c r="J5">
        <v>1</v>
      </c>
      <c r="K5">
        <v>1</v>
      </c>
      <c r="L5">
        <f t="shared" si="0"/>
        <v>7</v>
      </c>
      <c r="M5" s="55">
        <v>6</v>
      </c>
      <c r="N5" s="63">
        <f t="shared" si="1"/>
        <v>0.8571428571428571</v>
      </c>
    </row>
    <row r="6" spans="1:16">
      <c r="A6" t="s">
        <v>189</v>
      </c>
      <c r="C6">
        <v>1</v>
      </c>
      <c r="F6">
        <v>1</v>
      </c>
      <c r="H6">
        <v>1</v>
      </c>
      <c r="I6">
        <v>1</v>
      </c>
      <c r="J6">
        <v>1</v>
      </c>
      <c r="K6">
        <v>1</v>
      </c>
      <c r="L6">
        <f t="shared" si="0"/>
        <v>6</v>
      </c>
      <c r="M6" s="55">
        <v>6</v>
      </c>
      <c r="N6" s="63">
        <f t="shared" si="1"/>
        <v>1</v>
      </c>
      <c r="P6" s="64">
        <v>0.78374384236453221</v>
      </c>
    </row>
    <row r="7" spans="1:16">
      <c r="A7" t="s">
        <v>190</v>
      </c>
      <c r="C7">
        <v>1</v>
      </c>
      <c r="E7">
        <v>1</v>
      </c>
      <c r="J7">
        <v>1</v>
      </c>
      <c r="K7">
        <v>1</v>
      </c>
      <c r="L7">
        <f t="shared" si="0"/>
        <v>4</v>
      </c>
      <c r="M7" s="55">
        <v>4</v>
      </c>
      <c r="N7" s="63">
        <f t="shared" si="1"/>
        <v>1</v>
      </c>
    </row>
    <row r="8" spans="1:16">
      <c r="A8" t="s">
        <v>193</v>
      </c>
      <c r="C8">
        <v>1</v>
      </c>
      <c r="G8">
        <v>1</v>
      </c>
      <c r="K8">
        <v>1</v>
      </c>
      <c r="L8">
        <f t="shared" si="0"/>
        <v>3</v>
      </c>
      <c r="M8" s="55">
        <v>3</v>
      </c>
      <c r="N8" s="63">
        <f t="shared" si="1"/>
        <v>1</v>
      </c>
    </row>
    <row r="9" spans="1:16">
      <c r="A9" t="s">
        <v>185</v>
      </c>
      <c r="C9">
        <v>1</v>
      </c>
      <c r="E9">
        <v>1</v>
      </c>
      <c r="F9">
        <v>1</v>
      </c>
      <c r="L9">
        <f t="shared" si="0"/>
        <v>3</v>
      </c>
      <c r="M9" s="55">
        <v>3</v>
      </c>
      <c r="N9" s="63">
        <f t="shared" si="1"/>
        <v>1</v>
      </c>
    </row>
    <row r="10" spans="1:16">
      <c r="A10" t="s">
        <v>203</v>
      </c>
      <c r="F10">
        <v>1</v>
      </c>
      <c r="J10">
        <v>1</v>
      </c>
      <c r="K10">
        <v>1</v>
      </c>
      <c r="L10">
        <f t="shared" si="0"/>
        <v>3</v>
      </c>
      <c r="M10" s="55">
        <v>1</v>
      </c>
      <c r="N10" s="63">
        <f t="shared" si="1"/>
        <v>0.33333333333333331</v>
      </c>
    </row>
    <row r="11" spans="1:16">
      <c r="A11" t="s">
        <v>187</v>
      </c>
      <c r="F11">
        <v>1</v>
      </c>
      <c r="G11">
        <v>1</v>
      </c>
      <c r="H11">
        <v>1</v>
      </c>
      <c r="K11">
        <v>1</v>
      </c>
      <c r="L11">
        <f t="shared" si="0"/>
        <v>4</v>
      </c>
      <c r="M11" s="55">
        <v>3</v>
      </c>
      <c r="N11" s="63">
        <f t="shared" si="1"/>
        <v>0.75</v>
      </c>
    </row>
    <row r="12" spans="1:16">
      <c r="A12" t="s">
        <v>204</v>
      </c>
      <c r="B12">
        <v>1</v>
      </c>
      <c r="C12">
        <v>1</v>
      </c>
      <c r="L12">
        <f t="shared" si="0"/>
        <v>2</v>
      </c>
      <c r="M12" s="55">
        <v>2</v>
      </c>
      <c r="N12" s="63">
        <f t="shared" si="1"/>
        <v>1</v>
      </c>
    </row>
    <row r="13" spans="1:16">
      <c r="A13" t="s">
        <v>205</v>
      </c>
      <c r="C13">
        <v>1</v>
      </c>
      <c r="G13">
        <v>1</v>
      </c>
      <c r="L13">
        <f t="shared" si="0"/>
        <v>2</v>
      </c>
      <c r="M13" s="55">
        <v>2</v>
      </c>
      <c r="N13" s="63">
        <f t="shared" si="1"/>
        <v>1</v>
      </c>
    </row>
    <row r="14" spans="1:16">
      <c r="A14" t="s">
        <v>206</v>
      </c>
      <c r="F14">
        <v>1</v>
      </c>
      <c r="G14">
        <v>1</v>
      </c>
      <c r="L14">
        <f t="shared" si="0"/>
        <v>2</v>
      </c>
      <c r="M14" s="55">
        <v>2</v>
      </c>
      <c r="N14" s="63">
        <f t="shared" si="1"/>
        <v>1</v>
      </c>
    </row>
    <row r="15" spans="1:16">
      <c r="A15" t="s">
        <v>207</v>
      </c>
      <c r="B15">
        <v>1</v>
      </c>
      <c r="H15">
        <v>1</v>
      </c>
      <c r="K15">
        <v>1</v>
      </c>
      <c r="L15">
        <f t="shared" si="0"/>
        <v>3</v>
      </c>
      <c r="M15" s="55">
        <v>1</v>
      </c>
      <c r="N15" s="63">
        <f t="shared" si="1"/>
        <v>0.33333333333333331</v>
      </c>
    </row>
    <row r="16" spans="1:16">
      <c r="A16" t="s">
        <v>191</v>
      </c>
      <c r="B16">
        <v>1</v>
      </c>
      <c r="C16">
        <v>1</v>
      </c>
      <c r="E16">
        <v>1</v>
      </c>
      <c r="J16">
        <v>1</v>
      </c>
      <c r="K16">
        <v>1</v>
      </c>
      <c r="L16">
        <f t="shared" si="0"/>
        <v>5</v>
      </c>
      <c r="M16" s="55">
        <v>3</v>
      </c>
      <c r="N16" s="63">
        <f t="shared" si="1"/>
        <v>0.6</v>
      </c>
    </row>
    <row r="17" spans="1:14">
      <c r="A17" t="s">
        <v>197</v>
      </c>
      <c r="C17">
        <v>1</v>
      </c>
      <c r="H17">
        <v>1</v>
      </c>
      <c r="K17">
        <v>1</v>
      </c>
      <c r="L17">
        <f t="shared" si="0"/>
        <v>3</v>
      </c>
      <c r="M17" s="55">
        <v>2</v>
      </c>
      <c r="N17" s="63">
        <f t="shared" si="1"/>
        <v>0.66666666666666663</v>
      </c>
    </row>
    <row r="18" spans="1:14">
      <c r="A18" t="s">
        <v>208</v>
      </c>
      <c r="B18">
        <v>1</v>
      </c>
      <c r="L18">
        <f t="shared" si="0"/>
        <v>1</v>
      </c>
      <c r="M18" s="55">
        <v>1</v>
      </c>
      <c r="N18" s="63">
        <f t="shared" si="1"/>
        <v>1</v>
      </c>
    </row>
    <row r="19" spans="1:14">
      <c r="A19" t="s">
        <v>209</v>
      </c>
      <c r="B19">
        <v>1</v>
      </c>
      <c r="C19">
        <v>1</v>
      </c>
      <c r="L19">
        <f t="shared" si="0"/>
        <v>2</v>
      </c>
      <c r="M19" s="55">
        <v>2</v>
      </c>
      <c r="N19" s="63">
        <f t="shared" si="1"/>
        <v>1</v>
      </c>
    </row>
    <row r="20" spans="1:14">
      <c r="A20" t="s">
        <v>210</v>
      </c>
      <c r="D20">
        <v>1</v>
      </c>
      <c r="L20">
        <f t="shared" si="0"/>
        <v>1</v>
      </c>
      <c r="M20" s="55">
        <v>1</v>
      </c>
      <c r="N20" s="63">
        <f t="shared" si="1"/>
        <v>1</v>
      </c>
    </row>
    <row r="21" spans="1:14">
      <c r="A21" t="s">
        <v>211</v>
      </c>
      <c r="I21">
        <v>1</v>
      </c>
      <c r="L21">
        <f t="shared" si="0"/>
        <v>1</v>
      </c>
      <c r="M21" s="55">
        <v>1</v>
      </c>
      <c r="N21" s="63">
        <f t="shared" si="1"/>
        <v>1</v>
      </c>
    </row>
    <row r="22" spans="1:14">
      <c r="A22" t="s">
        <v>212</v>
      </c>
      <c r="C22">
        <v>1</v>
      </c>
      <c r="F22">
        <v>1</v>
      </c>
      <c r="J22">
        <v>1</v>
      </c>
      <c r="L22">
        <f t="shared" si="0"/>
        <v>3</v>
      </c>
      <c r="M22" s="55">
        <v>1</v>
      </c>
      <c r="N22" s="63">
        <f t="shared" si="1"/>
        <v>0.33333333333333331</v>
      </c>
    </row>
    <row r="23" spans="1:14">
      <c r="A23" t="s">
        <v>213</v>
      </c>
      <c r="B23">
        <v>1</v>
      </c>
      <c r="L23">
        <f t="shared" si="0"/>
        <v>1</v>
      </c>
      <c r="M23" s="55">
        <v>1</v>
      </c>
      <c r="N23" s="63">
        <f t="shared" si="1"/>
        <v>1</v>
      </c>
    </row>
    <row r="24" spans="1:14">
      <c r="A24" t="s">
        <v>214</v>
      </c>
      <c r="D24">
        <v>1</v>
      </c>
      <c r="L24">
        <f t="shared" si="0"/>
        <v>1</v>
      </c>
      <c r="M24" s="55">
        <v>1</v>
      </c>
      <c r="N24" s="63">
        <f t="shared" si="1"/>
        <v>1</v>
      </c>
    </row>
    <row r="25" spans="1:14">
      <c r="A25" t="s">
        <v>215</v>
      </c>
      <c r="D25">
        <v>1</v>
      </c>
      <c r="L25">
        <f t="shared" si="0"/>
        <v>1</v>
      </c>
      <c r="M25" s="55">
        <v>1</v>
      </c>
      <c r="N25" s="63">
        <f t="shared" si="1"/>
        <v>1</v>
      </c>
    </row>
    <row r="26" spans="1:14">
      <c r="A26" t="s">
        <v>196</v>
      </c>
      <c r="E26">
        <v>1</v>
      </c>
      <c r="F26">
        <v>1</v>
      </c>
      <c r="I26">
        <v>1</v>
      </c>
      <c r="K26">
        <v>1</v>
      </c>
      <c r="L26">
        <f t="shared" si="0"/>
        <v>4</v>
      </c>
      <c r="M26" s="55">
        <v>3</v>
      </c>
      <c r="N26" s="63">
        <f t="shared" si="1"/>
        <v>0.75</v>
      </c>
    </row>
    <row r="27" spans="1:14">
      <c r="A27" t="s">
        <v>192</v>
      </c>
      <c r="B27">
        <v>1</v>
      </c>
      <c r="F27">
        <v>1</v>
      </c>
      <c r="G27">
        <v>1</v>
      </c>
      <c r="L27">
        <f t="shared" si="0"/>
        <v>3</v>
      </c>
      <c r="M27" s="55">
        <v>2</v>
      </c>
      <c r="N27" s="63">
        <f t="shared" si="1"/>
        <v>0.66666666666666663</v>
      </c>
    </row>
    <row r="28" spans="1:14">
      <c r="A28" t="s">
        <v>216</v>
      </c>
      <c r="B28">
        <v>1</v>
      </c>
      <c r="G28">
        <v>1</v>
      </c>
      <c r="L28">
        <f t="shared" si="0"/>
        <v>2</v>
      </c>
      <c r="M28" s="55">
        <v>2</v>
      </c>
      <c r="N28" s="63">
        <f t="shared" si="1"/>
        <v>1</v>
      </c>
    </row>
    <row r="29" spans="1:14">
      <c r="A29" t="s">
        <v>217</v>
      </c>
      <c r="B29">
        <v>1</v>
      </c>
      <c r="C29">
        <v>1</v>
      </c>
      <c r="H29">
        <v>1</v>
      </c>
      <c r="L29">
        <f t="shared" si="0"/>
        <v>3</v>
      </c>
      <c r="M29" s="55">
        <v>2</v>
      </c>
      <c r="N29" s="63">
        <f t="shared" si="1"/>
        <v>0.66666666666666663</v>
      </c>
    </row>
    <row r="30" spans="1:14">
      <c r="A30" t="s">
        <v>218</v>
      </c>
      <c r="J30">
        <v>1</v>
      </c>
      <c r="L30">
        <f t="shared" si="0"/>
        <v>1</v>
      </c>
      <c r="M30" s="55">
        <v>1</v>
      </c>
      <c r="N30" s="63">
        <f t="shared" si="1"/>
        <v>1</v>
      </c>
    </row>
    <row r="31" spans="1:14">
      <c r="A31" t="s">
        <v>219</v>
      </c>
      <c r="B31">
        <v>1</v>
      </c>
      <c r="L31">
        <f t="shared" si="0"/>
        <v>1</v>
      </c>
      <c r="M31" s="55">
        <v>1</v>
      </c>
      <c r="N31" s="63">
        <f t="shared" si="1"/>
        <v>1</v>
      </c>
    </row>
    <row r="32" spans="1:14">
      <c r="A32" t="s">
        <v>220</v>
      </c>
      <c r="D32">
        <v>1</v>
      </c>
      <c r="L32">
        <f t="shared" si="0"/>
        <v>1</v>
      </c>
      <c r="M32" s="55">
        <v>1</v>
      </c>
      <c r="N32" s="63">
        <f t="shared" si="1"/>
        <v>1</v>
      </c>
    </row>
    <row r="33" spans="1:14">
      <c r="A33" t="s">
        <v>221</v>
      </c>
      <c r="D33">
        <v>1</v>
      </c>
      <c r="L33">
        <f t="shared" si="0"/>
        <v>1</v>
      </c>
      <c r="M33" s="55">
        <v>1</v>
      </c>
      <c r="N33" s="63">
        <f t="shared" si="1"/>
        <v>1</v>
      </c>
    </row>
    <row r="34" spans="1:14">
      <c r="A34" t="s">
        <v>222</v>
      </c>
      <c r="B34">
        <v>1</v>
      </c>
      <c r="H34" t="s">
        <v>338</v>
      </c>
      <c r="L34">
        <f t="shared" si="0"/>
        <v>1</v>
      </c>
      <c r="M34" s="55">
        <v>1</v>
      </c>
      <c r="N34" s="63">
        <f t="shared" si="1"/>
        <v>1</v>
      </c>
    </row>
    <row r="35" spans="1:14">
      <c r="A35" t="s">
        <v>223</v>
      </c>
      <c r="I35">
        <v>1</v>
      </c>
      <c r="K35">
        <v>1</v>
      </c>
      <c r="L35">
        <f t="shared" si="0"/>
        <v>2</v>
      </c>
      <c r="M35" s="55">
        <v>1</v>
      </c>
      <c r="N35" s="63">
        <f t="shared" si="1"/>
        <v>0.5</v>
      </c>
    </row>
    <row r="36" spans="1:14">
      <c r="A36" t="s">
        <v>224</v>
      </c>
      <c r="D36">
        <v>1</v>
      </c>
      <c r="L36">
        <f t="shared" si="0"/>
        <v>1</v>
      </c>
      <c r="M36" s="55">
        <v>1</v>
      </c>
      <c r="N36" s="63">
        <f t="shared" si="1"/>
        <v>1</v>
      </c>
    </row>
    <row r="37" spans="1:14">
      <c r="A37" t="s">
        <v>194</v>
      </c>
      <c r="E37">
        <v>1</v>
      </c>
      <c r="F37">
        <v>1</v>
      </c>
      <c r="L37">
        <f t="shared" si="0"/>
        <v>2</v>
      </c>
      <c r="M37" s="55">
        <v>1</v>
      </c>
      <c r="N37" s="63">
        <f t="shared" si="1"/>
        <v>0.5</v>
      </c>
    </row>
    <row r="38" spans="1:14">
      <c r="A38" t="s">
        <v>195</v>
      </c>
      <c r="H38">
        <v>1</v>
      </c>
      <c r="L38">
        <f t="shared" si="0"/>
        <v>1</v>
      </c>
      <c r="M38" s="55">
        <v>1</v>
      </c>
      <c r="N38" s="63">
        <f t="shared" si="1"/>
        <v>1</v>
      </c>
    </row>
    <row r="39" spans="1:14">
      <c r="A39" t="s">
        <v>225</v>
      </c>
      <c r="I39">
        <v>1</v>
      </c>
      <c r="K39">
        <v>1</v>
      </c>
      <c r="L39">
        <f t="shared" si="0"/>
        <v>2</v>
      </c>
      <c r="M39" s="55">
        <v>1</v>
      </c>
      <c r="N39" s="63">
        <f t="shared" si="1"/>
        <v>0.5</v>
      </c>
    </row>
    <row r="40" spans="1:14">
      <c r="A40" t="s">
        <v>226</v>
      </c>
      <c r="D40">
        <v>1</v>
      </c>
      <c r="L40">
        <f t="shared" si="0"/>
        <v>1</v>
      </c>
      <c r="M40" s="55">
        <v>1</v>
      </c>
      <c r="N40" s="63">
        <f t="shared" si="1"/>
        <v>1</v>
      </c>
    </row>
    <row r="41" spans="1:14">
      <c r="A41" t="s">
        <v>227</v>
      </c>
      <c r="F41">
        <v>1</v>
      </c>
      <c r="G41">
        <v>1</v>
      </c>
      <c r="L41">
        <f t="shared" si="0"/>
        <v>2</v>
      </c>
      <c r="M41" s="55">
        <v>2</v>
      </c>
      <c r="N41" s="63">
        <f t="shared" si="1"/>
        <v>1</v>
      </c>
    </row>
    <row r="42" spans="1:14">
      <c r="A42" t="s">
        <v>228</v>
      </c>
      <c r="I42">
        <v>1</v>
      </c>
      <c r="K42">
        <v>1</v>
      </c>
      <c r="L42">
        <f t="shared" si="0"/>
        <v>2</v>
      </c>
      <c r="M42" s="55">
        <v>1</v>
      </c>
      <c r="N42" s="63">
        <f t="shared" si="1"/>
        <v>0.5</v>
      </c>
    </row>
    <row r="43" spans="1:14">
      <c r="A43" t="s">
        <v>281</v>
      </c>
      <c r="F43">
        <v>1</v>
      </c>
      <c r="J43">
        <v>1</v>
      </c>
      <c r="L43">
        <f t="shared" si="0"/>
        <v>2</v>
      </c>
      <c r="M43" s="55">
        <v>1</v>
      </c>
      <c r="N43" s="63">
        <f t="shared" si="1"/>
        <v>0.5</v>
      </c>
    </row>
    <row r="44" spans="1:14">
      <c r="A44" t="s">
        <v>229</v>
      </c>
      <c r="D44">
        <v>1</v>
      </c>
      <c r="L44">
        <f t="shared" si="0"/>
        <v>1</v>
      </c>
      <c r="M44" s="55">
        <v>1</v>
      </c>
      <c r="N44" s="63">
        <f t="shared" si="1"/>
        <v>1</v>
      </c>
    </row>
    <row r="45" spans="1:14">
      <c r="A45" t="s">
        <v>230</v>
      </c>
      <c r="E45">
        <v>1</v>
      </c>
      <c r="G45">
        <v>1</v>
      </c>
      <c r="K45">
        <v>1</v>
      </c>
      <c r="L45">
        <f t="shared" si="0"/>
        <v>3</v>
      </c>
      <c r="M45" s="55">
        <v>1</v>
      </c>
      <c r="N45" s="63">
        <f t="shared" si="1"/>
        <v>0.33333333333333331</v>
      </c>
    </row>
    <row r="46" spans="1:14">
      <c r="A46" t="s">
        <v>231</v>
      </c>
      <c r="B46">
        <v>1</v>
      </c>
      <c r="F46">
        <v>1</v>
      </c>
      <c r="L46">
        <f t="shared" si="0"/>
        <v>2</v>
      </c>
      <c r="M46" s="55">
        <v>1</v>
      </c>
      <c r="N46" s="63">
        <f t="shared" si="1"/>
        <v>0.5</v>
      </c>
    </row>
    <row r="47" spans="1:14">
      <c r="A47" t="s">
        <v>232</v>
      </c>
      <c r="I47">
        <v>1</v>
      </c>
      <c r="K47">
        <v>1</v>
      </c>
      <c r="L47">
        <f t="shared" si="0"/>
        <v>2</v>
      </c>
      <c r="M47" s="55">
        <v>1</v>
      </c>
      <c r="N47" s="63">
        <f t="shared" si="1"/>
        <v>0.5</v>
      </c>
    </row>
    <row r="48" spans="1:14">
      <c r="A48" t="s">
        <v>198</v>
      </c>
      <c r="B48">
        <v>1</v>
      </c>
      <c r="L48">
        <f t="shared" si="0"/>
        <v>1</v>
      </c>
      <c r="M48" s="55">
        <v>1</v>
      </c>
      <c r="N48" s="63">
        <f t="shared" si="1"/>
        <v>1</v>
      </c>
    </row>
    <row r="49" spans="1:14">
      <c r="A49" t="s">
        <v>233</v>
      </c>
      <c r="D49">
        <v>1</v>
      </c>
      <c r="K49">
        <v>1</v>
      </c>
      <c r="L49">
        <f t="shared" si="0"/>
        <v>2</v>
      </c>
      <c r="M49" s="55">
        <v>1</v>
      </c>
      <c r="N49" s="63">
        <f t="shared" si="1"/>
        <v>0.5</v>
      </c>
    </row>
    <row r="50" spans="1:14">
      <c r="A50" t="s">
        <v>234</v>
      </c>
      <c r="E50">
        <v>1</v>
      </c>
      <c r="F50">
        <v>1</v>
      </c>
      <c r="L50">
        <f t="shared" si="0"/>
        <v>2</v>
      </c>
      <c r="M50" s="55">
        <v>1</v>
      </c>
      <c r="N50" s="63">
        <f t="shared" si="1"/>
        <v>0.5</v>
      </c>
    </row>
    <row r="51" spans="1:14">
      <c r="A51" t="s">
        <v>235</v>
      </c>
      <c r="F51">
        <v>1</v>
      </c>
      <c r="L51">
        <f t="shared" si="0"/>
        <v>1</v>
      </c>
      <c r="M51" s="55">
        <v>1</v>
      </c>
      <c r="N51" s="63">
        <f t="shared" si="1"/>
        <v>1</v>
      </c>
    </row>
    <row r="52" spans="1:14">
      <c r="A52" t="s">
        <v>236</v>
      </c>
      <c r="B52">
        <v>1</v>
      </c>
      <c r="G52">
        <v>1</v>
      </c>
      <c r="K52">
        <v>1</v>
      </c>
      <c r="L52">
        <f t="shared" si="0"/>
        <v>3</v>
      </c>
      <c r="M52" s="55">
        <v>1</v>
      </c>
      <c r="N52" s="63">
        <f t="shared" si="1"/>
        <v>0.33333333333333331</v>
      </c>
    </row>
    <row r="53" spans="1:14">
      <c r="A53" t="s">
        <v>237</v>
      </c>
      <c r="B53">
        <v>1</v>
      </c>
      <c r="C53">
        <v>1</v>
      </c>
      <c r="H53">
        <v>1</v>
      </c>
      <c r="L53">
        <f t="shared" si="0"/>
        <v>3</v>
      </c>
      <c r="M53" s="55">
        <v>1</v>
      </c>
      <c r="N53" s="63">
        <f t="shared" si="1"/>
        <v>0.33333333333333331</v>
      </c>
    </row>
    <row r="54" spans="1:14">
      <c r="A54" t="s">
        <v>238</v>
      </c>
      <c r="C54">
        <v>1</v>
      </c>
      <c r="E54">
        <v>1</v>
      </c>
      <c r="J54">
        <v>1</v>
      </c>
      <c r="L54">
        <f t="shared" si="0"/>
        <v>3</v>
      </c>
      <c r="M54" s="55">
        <v>1</v>
      </c>
      <c r="N54" s="63">
        <f t="shared" si="1"/>
        <v>0.33333333333333331</v>
      </c>
    </row>
    <row r="55" spans="1:14">
      <c r="A55" t="s">
        <v>239</v>
      </c>
      <c r="B55">
        <v>1</v>
      </c>
      <c r="K55">
        <v>1</v>
      </c>
      <c r="L55">
        <f t="shared" si="0"/>
        <v>2</v>
      </c>
      <c r="M55" s="55">
        <v>1</v>
      </c>
      <c r="N55" s="63">
        <f t="shared" si="1"/>
        <v>0.5</v>
      </c>
    </row>
    <row r="56" spans="1:14">
      <c r="A56" t="s">
        <v>240</v>
      </c>
      <c r="C56">
        <v>1</v>
      </c>
      <c r="L56">
        <f t="shared" si="0"/>
        <v>1</v>
      </c>
      <c r="M56" s="55">
        <v>1</v>
      </c>
      <c r="N56" s="63">
        <f t="shared" si="1"/>
        <v>1</v>
      </c>
    </row>
    <row r="57" spans="1:14">
      <c r="A57" t="s">
        <v>199</v>
      </c>
      <c r="D57">
        <v>1</v>
      </c>
      <c r="L57">
        <f t="shared" si="0"/>
        <v>1</v>
      </c>
      <c r="M57" s="55">
        <v>1</v>
      </c>
      <c r="N57" s="63">
        <f t="shared" si="1"/>
        <v>1</v>
      </c>
    </row>
    <row r="58" spans="1:14">
      <c r="A58" t="s">
        <v>200</v>
      </c>
      <c r="C58">
        <v>1</v>
      </c>
      <c r="E58">
        <v>1</v>
      </c>
      <c r="K58">
        <v>1</v>
      </c>
      <c r="L58">
        <f t="shared" si="0"/>
        <v>3</v>
      </c>
      <c r="M58" s="55">
        <v>1</v>
      </c>
      <c r="N58" s="63">
        <f t="shared" si="1"/>
        <v>0.33333333333333331</v>
      </c>
    </row>
    <row r="59" spans="1:14">
      <c r="A59" t="s">
        <v>241</v>
      </c>
      <c r="I59">
        <v>1</v>
      </c>
      <c r="L59">
        <f t="shared" si="0"/>
        <v>1</v>
      </c>
      <c r="M59" s="55">
        <v>1</v>
      </c>
      <c r="N59" s="63">
        <f t="shared" si="1"/>
        <v>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workbookViewId="0">
      <selection activeCell="M25" sqref="M25"/>
    </sheetView>
  </sheetViews>
  <sheetFormatPr baseColWidth="10" defaultColWidth="8.83203125" defaultRowHeight="14" x14ac:dyDescent="0"/>
  <cols>
    <col min="1" max="1" width="19.83203125" bestFit="1" customWidth="1"/>
  </cols>
  <sheetData>
    <row r="1" spans="1:12">
      <c r="A1" t="s">
        <v>1</v>
      </c>
      <c r="B1" t="s">
        <v>3</v>
      </c>
      <c r="C1" t="s">
        <v>4</v>
      </c>
      <c r="D1" t="s">
        <v>6</v>
      </c>
      <c r="E1" t="s">
        <v>7</v>
      </c>
      <c r="F1" t="s">
        <v>21</v>
      </c>
      <c r="G1" t="s">
        <v>8</v>
      </c>
      <c r="H1" t="s">
        <v>9</v>
      </c>
      <c r="I1" t="s">
        <v>10</v>
      </c>
      <c r="J1" t="s">
        <v>11</v>
      </c>
      <c r="K1" t="s">
        <v>20</v>
      </c>
      <c r="L1" t="s">
        <v>12</v>
      </c>
    </row>
    <row r="2" spans="1:12">
      <c r="A2" t="s">
        <v>186</v>
      </c>
      <c r="F2">
        <v>1</v>
      </c>
      <c r="G2">
        <v>1</v>
      </c>
      <c r="H2">
        <v>1</v>
      </c>
      <c r="J2">
        <v>1</v>
      </c>
      <c r="K2">
        <v>1</v>
      </c>
      <c r="L2">
        <f>SUM(B2:K2)</f>
        <v>5</v>
      </c>
    </row>
    <row r="3" spans="1:12">
      <c r="A3" t="s">
        <v>201</v>
      </c>
      <c r="B3">
        <v>1</v>
      </c>
      <c r="E3">
        <v>1</v>
      </c>
      <c r="G3">
        <v>1</v>
      </c>
      <c r="H3">
        <v>1</v>
      </c>
      <c r="I3">
        <v>1</v>
      </c>
      <c r="K3">
        <v>1</v>
      </c>
      <c r="L3">
        <f t="shared" ref="L3:L59" si="0">SUM(B3:K3)</f>
        <v>6</v>
      </c>
    </row>
    <row r="4" spans="1:12">
      <c r="A4" t="s">
        <v>202</v>
      </c>
      <c r="I4">
        <v>1</v>
      </c>
      <c r="K4">
        <v>1</v>
      </c>
      <c r="L4">
        <f t="shared" si="0"/>
        <v>2</v>
      </c>
    </row>
    <row r="5" spans="1:12">
      <c r="A5" t="s">
        <v>188</v>
      </c>
      <c r="E5">
        <v>1</v>
      </c>
      <c r="F5">
        <v>1</v>
      </c>
      <c r="G5">
        <v>1</v>
      </c>
      <c r="H5">
        <v>1</v>
      </c>
      <c r="J5">
        <v>1</v>
      </c>
      <c r="K5">
        <v>1</v>
      </c>
      <c r="L5">
        <f t="shared" si="0"/>
        <v>6</v>
      </c>
    </row>
    <row r="6" spans="1:12">
      <c r="A6" t="s">
        <v>189</v>
      </c>
      <c r="C6">
        <v>1</v>
      </c>
      <c r="F6">
        <v>1</v>
      </c>
      <c r="H6">
        <v>1</v>
      </c>
      <c r="I6">
        <v>1</v>
      </c>
      <c r="J6">
        <v>1</v>
      </c>
      <c r="K6">
        <v>1</v>
      </c>
      <c r="L6">
        <f t="shared" si="0"/>
        <v>6</v>
      </c>
    </row>
    <row r="7" spans="1:12">
      <c r="A7" t="s">
        <v>190</v>
      </c>
      <c r="C7">
        <v>1</v>
      </c>
      <c r="E7">
        <v>1</v>
      </c>
      <c r="J7">
        <v>1</v>
      </c>
      <c r="K7">
        <v>1</v>
      </c>
      <c r="L7">
        <f t="shared" si="0"/>
        <v>4</v>
      </c>
    </row>
    <row r="8" spans="1:12">
      <c r="A8" t="s">
        <v>193</v>
      </c>
      <c r="C8">
        <v>1</v>
      </c>
      <c r="G8">
        <v>1</v>
      </c>
      <c r="K8">
        <v>1</v>
      </c>
      <c r="L8">
        <f t="shared" si="0"/>
        <v>3</v>
      </c>
    </row>
    <row r="9" spans="1:12">
      <c r="A9" t="s">
        <v>185</v>
      </c>
      <c r="C9">
        <v>1</v>
      </c>
      <c r="E9">
        <v>1</v>
      </c>
      <c r="F9">
        <v>1</v>
      </c>
      <c r="L9">
        <f t="shared" si="0"/>
        <v>3</v>
      </c>
    </row>
    <row r="10" spans="1:12">
      <c r="A10" t="s">
        <v>203</v>
      </c>
      <c r="J10">
        <v>1</v>
      </c>
      <c r="L10">
        <f t="shared" si="0"/>
        <v>1</v>
      </c>
    </row>
    <row r="11" spans="1:12">
      <c r="A11" t="s">
        <v>187</v>
      </c>
      <c r="F11">
        <v>1</v>
      </c>
      <c r="G11">
        <v>1</v>
      </c>
      <c r="H11">
        <v>1</v>
      </c>
      <c r="L11">
        <f t="shared" si="0"/>
        <v>3</v>
      </c>
    </row>
    <row r="12" spans="1:12">
      <c r="A12" t="s">
        <v>204</v>
      </c>
      <c r="B12">
        <v>1</v>
      </c>
      <c r="C12">
        <v>1</v>
      </c>
      <c r="L12">
        <f t="shared" si="0"/>
        <v>2</v>
      </c>
    </row>
    <row r="13" spans="1:12">
      <c r="A13" t="s">
        <v>205</v>
      </c>
      <c r="C13">
        <v>1</v>
      </c>
      <c r="G13">
        <v>1</v>
      </c>
      <c r="L13">
        <f t="shared" si="0"/>
        <v>2</v>
      </c>
    </row>
    <row r="14" spans="1:12">
      <c r="A14" t="s">
        <v>206</v>
      </c>
      <c r="F14">
        <v>1</v>
      </c>
      <c r="G14">
        <v>1</v>
      </c>
      <c r="L14">
        <f t="shared" si="0"/>
        <v>2</v>
      </c>
    </row>
    <row r="15" spans="1:12">
      <c r="A15" t="s">
        <v>207</v>
      </c>
      <c r="K15">
        <v>1</v>
      </c>
      <c r="L15">
        <f t="shared" si="0"/>
        <v>1</v>
      </c>
    </row>
    <row r="16" spans="1:12">
      <c r="A16" t="s">
        <v>191</v>
      </c>
      <c r="C16">
        <v>1</v>
      </c>
      <c r="E16">
        <v>1</v>
      </c>
      <c r="J16">
        <v>1</v>
      </c>
      <c r="L16">
        <f t="shared" si="0"/>
        <v>3</v>
      </c>
    </row>
    <row r="17" spans="1:12">
      <c r="A17" t="s">
        <v>197</v>
      </c>
      <c r="H17">
        <v>1</v>
      </c>
      <c r="K17">
        <v>1</v>
      </c>
      <c r="L17">
        <f t="shared" si="0"/>
        <v>2</v>
      </c>
    </row>
    <row r="18" spans="1:12">
      <c r="A18" t="s">
        <v>208</v>
      </c>
      <c r="B18">
        <v>1</v>
      </c>
      <c r="L18">
        <f t="shared" si="0"/>
        <v>1</v>
      </c>
    </row>
    <row r="19" spans="1:12">
      <c r="A19" t="s">
        <v>209</v>
      </c>
      <c r="B19">
        <v>1</v>
      </c>
      <c r="C19">
        <v>1</v>
      </c>
      <c r="L19">
        <f t="shared" si="0"/>
        <v>2</v>
      </c>
    </row>
    <row r="20" spans="1:12">
      <c r="A20" t="s">
        <v>210</v>
      </c>
      <c r="D20">
        <v>1</v>
      </c>
      <c r="L20">
        <f t="shared" si="0"/>
        <v>1</v>
      </c>
    </row>
    <row r="21" spans="1:12">
      <c r="A21" t="s">
        <v>211</v>
      </c>
      <c r="I21">
        <v>1</v>
      </c>
      <c r="L21">
        <f t="shared" si="0"/>
        <v>1</v>
      </c>
    </row>
    <row r="22" spans="1:12">
      <c r="A22" t="s">
        <v>212</v>
      </c>
      <c r="J22">
        <v>1</v>
      </c>
      <c r="L22">
        <f t="shared" si="0"/>
        <v>1</v>
      </c>
    </row>
    <row r="23" spans="1:12">
      <c r="A23" t="s">
        <v>213</v>
      </c>
      <c r="B23">
        <v>1</v>
      </c>
      <c r="L23">
        <f t="shared" si="0"/>
        <v>1</v>
      </c>
    </row>
    <row r="24" spans="1:12">
      <c r="A24" t="s">
        <v>214</v>
      </c>
      <c r="D24">
        <v>1</v>
      </c>
      <c r="L24">
        <f t="shared" si="0"/>
        <v>1</v>
      </c>
    </row>
    <row r="25" spans="1:12">
      <c r="A25" t="s">
        <v>215</v>
      </c>
      <c r="D25">
        <v>1</v>
      </c>
      <c r="L25">
        <f t="shared" si="0"/>
        <v>1</v>
      </c>
    </row>
    <row r="26" spans="1:12">
      <c r="A26" t="s">
        <v>196</v>
      </c>
      <c r="E26">
        <v>1</v>
      </c>
      <c r="I26">
        <v>1</v>
      </c>
      <c r="K26">
        <v>1</v>
      </c>
      <c r="L26">
        <f t="shared" si="0"/>
        <v>3</v>
      </c>
    </row>
    <row r="27" spans="1:12">
      <c r="A27" t="s">
        <v>192</v>
      </c>
      <c r="B27">
        <v>1</v>
      </c>
      <c r="F27">
        <v>1</v>
      </c>
      <c r="L27">
        <f t="shared" si="0"/>
        <v>2</v>
      </c>
    </row>
    <row r="28" spans="1:12">
      <c r="A28" t="s">
        <v>216</v>
      </c>
      <c r="B28">
        <v>1</v>
      </c>
      <c r="G28">
        <v>1</v>
      </c>
      <c r="L28">
        <f t="shared" si="0"/>
        <v>2</v>
      </c>
    </row>
    <row r="29" spans="1:12">
      <c r="A29" t="s">
        <v>217</v>
      </c>
      <c r="C29">
        <v>1</v>
      </c>
      <c r="H29">
        <v>1</v>
      </c>
      <c r="L29">
        <f t="shared" si="0"/>
        <v>2</v>
      </c>
    </row>
    <row r="30" spans="1:12">
      <c r="A30" t="s">
        <v>218</v>
      </c>
      <c r="J30">
        <v>1</v>
      </c>
      <c r="L30">
        <f t="shared" si="0"/>
        <v>1</v>
      </c>
    </row>
    <row r="31" spans="1:12">
      <c r="A31" t="s">
        <v>219</v>
      </c>
      <c r="B31">
        <v>1</v>
      </c>
      <c r="L31">
        <f t="shared" si="0"/>
        <v>1</v>
      </c>
    </row>
    <row r="32" spans="1:12">
      <c r="A32" t="s">
        <v>220</v>
      </c>
      <c r="D32">
        <v>1</v>
      </c>
      <c r="L32">
        <f t="shared" si="0"/>
        <v>1</v>
      </c>
    </row>
    <row r="33" spans="1:12">
      <c r="A33" t="s">
        <v>221</v>
      </c>
      <c r="D33">
        <v>1</v>
      </c>
      <c r="L33">
        <f t="shared" si="0"/>
        <v>1</v>
      </c>
    </row>
    <row r="34" spans="1:12">
      <c r="A34" t="s">
        <v>222</v>
      </c>
      <c r="H34">
        <v>1</v>
      </c>
      <c r="L34">
        <f t="shared" si="0"/>
        <v>1</v>
      </c>
    </row>
    <row r="35" spans="1:12">
      <c r="A35" t="s">
        <v>223</v>
      </c>
      <c r="I35">
        <v>1</v>
      </c>
      <c r="L35">
        <f t="shared" si="0"/>
        <v>1</v>
      </c>
    </row>
    <row r="36" spans="1:12">
      <c r="A36" t="s">
        <v>224</v>
      </c>
      <c r="D36">
        <v>1</v>
      </c>
      <c r="L36">
        <f t="shared" si="0"/>
        <v>1</v>
      </c>
    </row>
    <row r="37" spans="1:12">
      <c r="A37" t="s">
        <v>194</v>
      </c>
      <c r="E37">
        <v>1</v>
      </c>
      <c r="L37">
        <f t="shared" si="0"/>
        <v>1</v>
      </c>
    </row>
    <row r="38" spans="1:12">
      <c r="A38" t="s">
        <v>195</v>
      </c>
      <c r="H38">
        <v>1</v>
      </c>
      <c r="L38">
        <f t="shared" si="0"/>
        <v>1</v>
      </c>
    </row>
    <row r="39" spans="1:12">
      <c r="A39" t="s">
        <v>225</v>
      </c>
      <c r="I39">
        <v>1</v>
      </c>
      <c r="L39">
        <f t="shared" si="0"/>
        <v>1</v>
      </c>
    </row>
    <row r="40" spans="1:12">
      <c r="A40" t="s">
        <v>226</v>
      </c>
      <c r="D40">
        <v>1</v>
      </c>
      <c r="L40">
        <f t="shared" si="0"/>
        <v>1</v>
      </c>
    </row>
    <row r="41" spans="1:12">
      <c r="A41" t="s">
        <v>227</v>
      </c>
      <c r="F41">
        <v>1</v>
      </c>
      <c r="G41">
        <v>1</v>
      </c>
      <c r="L41">
        <f t="shared" si="0"/>
        <v>2</v>
      </c>
    </row>
    <row r="42" spans="1:12">
      <c r="A42" t="s">
        <v>228</v>
      </c>
      <c r="I42">
        <v>1</v>
      </c>
      <c r="L42">
        <f t="shared" si="0"/>
        <v>1</v>
      </c>
    </row>
    <row r="43" spans="1:12">
      <c r="A43" t="s">
        <v>281</v>
      </c>
      <c r="J43">
        <v>1</v>
      </c>
      <c r="L43">
        <f t="shared" si="0"/>
        <v>1</v>
      </c>
    </row>
    <row r="44" spans="1:12">
      <c r="A44" t="s">
        <v>229</v>
      </c>
      <c r="D44">
        <v>1</v>
      </c>
      <c r="L44">
        <f t="shared" si="0"/>
        <v>1</v>
      </c>
    </row>
    <row r="45" spans="1:12">
      <c r="A45" t="s">
        <v>230</v>
      </c>
      <c r="E45">
        <v>1</v>
      </c>
      <c r="L45">
        <f t="shared" si="0"/>
        <v>1</v>
      </c>
    </row>
    <row r="46" spans="1:12">
      <c r="A46" t="s">
        <v>231</v>
      </c>
      <c r="F46">
        <v>1</v>
      </c>
      <c r="L46">
        <f t="shared" si="0"/>
        <v>1</v>
      </c>
    </row>
    <row r="47" spans="1:12">
      <c r="A47" t="s">
        <v>232</v>
      </c>
      <c r="I47">
        <v>1</v>
      </c>
      <c r="L47">
        <f t="shared" si="0"/>
        <v>1</v>
      </c>
    </row>
    <row r="48" spans="1:12">
      <c r="A48" t="s">
        <v>198</v>
      </c>
      <c r="B48">
        <v>1</v>
      </c>
      <c r="L48">
        <f t="shared" si="0"/>
        <v>1</v>
      </c>
    </row>
    <row r="49" spans="1:12">
      <c r="A49" t="s">
        <v>233</v>
      </c>
      <c r="D49">
        <v>1</v>
      </c>
      <c r="L49">
        <f t="shared" si="0"/>
        <v>1</v>
      </c>
    </row>
    <row r="50" spans="1:12">
      <c r="A50" t="s">
        <v>234</v>
      </c>
      <c r="E50">
        <v>1</v>
      </c>
      <c r="L50">
        <f t="shared" si="0"/>
        <v>1</v>
      </c>
    </row>
    <row r="51" spans="1:12">
      <c r="A51" t="s">
        <v>235</v>
      </c>
      <c r="F51">
        <v>1</v>
      </c>
      <c r="L51">
        <f t="shared" si="0"/>
        <v>1</v>
      </c>
    </row>
    <row r="52" spans="1:12">
      <c r="A52" t="s">
        <v>236</v>
      </c>
      <c r="G52">
        <v>1</v>
      </c>
      <c r="L52">
        <f t="shared" si="0"/>
        <v>1</v>
      </c>
    </row>
    <row r="53" spans="1:12">
      <c r="A53" t="s">
        <v>237</v>
      </c>
      <c r="H53">
        <v>1</v>
      </c>
      <c r="L53">
        <f t="shared" si="0"/>
        <v>1</v>
      </c>
    </row>
    <row r="54" spans="1:12">
      <c r="A54" t="s">
        <v>238</v>
      </c>
      <c r="J54">
        <v>1</v>
      </c>
      <c r="L54">
        <f t="shared" si="0"/>
        <v>1</v>
      </c>
    </row>
    <row r="55" spans="1:12">
      <c r="A55" t="s">
        <v>239</v>
      </c>
      <c r="B55">
        <v>1</v>
      </c>
      <c r="L55">
        <f t="shared" si="0"/>
        <v>1</v>
      </c>
    </row>
    <row r="56" spans="1:12">
      <c r="A56" t="s">
        <v>240</v>
      </c>
      <c r="C56">
        <v>1</v>
      </c>
      <c r="L56">
        <f t="shared" si="0"/>
        <v>1</v>
      </c>
    </row>
    <row r="57" spans="1:12">
      <c r="A57" t="s">
        <v>199</v>
      </c>
      <c r="D57">
        <v>1</v>
      </c>
      <c r="L57">
        <f t="shared" si="0"/>
        <v>1</v>
      </c>
    </row>
    <row r="58" spans="1:12">
      <c r="A58" t="s">
        <v>200</v>
      </c>
      <c r="E58">
        <v>1</v>
      </c>
      <c r="L58">
        <f t="shared" si="0"/>
        <v>1</v>
      </c>
    </row>
    <row r="59" spans="1:12">
      <c r="A59" t="s">
        <v>241</v>
      </c>
      <c r="I59">
        <v>1</v>
      </c>
      <c r="L59">
        <f t="shared" si="0"/>
        <v>1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5"/>
  <sheetViews>
    <sheetView topLeftCell="A47" workbookViewId="0">
      <selection activeCell="A65" sqref="A65"/>
    </sheetView>
  </sheetViews>
  <sheetFormatPr baseColWidth="10" defaultColWidth="8.83203125" defaultRowHeight="14" x14ac:dyDescent="0"/>
  <cols>
    <col min="1" max="1" width="22.33203125" bestFit="1" customWidth="1"/>
    <col min="2" max="2" width="18" bestFit="1" customWidth="1"/>
    <col min="3" max="3" width="5.5" bestFit="1" customWidth="1"/>
    <col min="4" max="4" width="10" bestFit="1" customWidth="1"/>
    <col min="5" max="5" width="11.6640625" bestFit="1" customWidth="1"/>
  </cols>
  <sheetData>
    <row r="1" spans="1:5" s="18" customFormat="1">
      <c r="A1" s="18" t="s">
        <v>303</v>
      </c>
      <c r="B1" s="18" t="s">
        <v>125</v>
      </c>
      <c r="C1" s="18" t="s">
        <v>124</v>
      </c>
      <c r="D1" s="18" t="s">
        <v>304</v>
      </c>
      <c r="E1" s="18" t="s">
        <v>305</v>
      </c>
    </row>
    <row r="2" spans="1:5">
      <c r="A2" t="s">
        <v>19</v>
      </c>
      <c r="B2" t="s">
        <v>89</v>
      </c>
      <c r="C2" s="21" t="s">
        <v>90</v>
      </c>
      <c r="D2">
        <v>41.823988999999997</v>
      </c>
      <c r="E2">
        <v>-71.412834000000004</v>
      </c>
    </row>
    <row r="3" spans="1:5">
      <c r="A3" t="s">
        <v>18</v>
      </c>
      <c r="B3" t="s">
        <v>127</v>
      </c>
      <c r="C3" s="21" t="s">
        <v>128</v>
      </c>
      <c r="D3">
        <v>45.523451999999999</v>
      </c>
      <c r="E3">
        <v>-122.67620700000001</v>
      </c>
    </row>
    <row r="4" spans="1:5">
      <c r="A4" t="s">
        <v>16</v>
      </c>
      <c r="B4" t="s">
        <v>137</v>
      </c>
      <c r="C4" s="21" t="s">
        <v>107</v>
      </c>
      <c r="D4">
        <v>38.833882000000003</v>
      </c>
      <c r="E4">
        <v>-104.82136300000001</v>
      </c>
    </row>
    <row r="5" spans="1:5">
      <c r="A5" t="s">
        <v>13</v>
      </c>
      <c r="B5" t="s">
        <v>154</v>
      </c>
      <c r="C5" s="21" t="s">
        <v>86</v>
      </c>
      <c r="D5">
        <v>34.257038000000001</v>
      </c>
      <c r="E5">
        <v>-85.164672999999993</v>
      </c>
    </row>
    <row r="6" spans="1:5">
      <c r="A6" t="s">
        <v>22</v>
      </c>
      <c r="B6" t="s">
        <v>113</v>
      </c>
      <c r="C6" s="21" t="s">
        <v>107</v>
      </c>
      <c r="D6">
        <v>39.755543000000003</v>
      </c>
      <c r="E6">
        <v>-105.22110000000001</v>
      </c>
    </row>
    <row r="7" spans="1:5">
      <c r="A7" t="s">
        <v>23</v>
      </c>
      <c r="B7" t="s">
        <v>134</v>
      </c>
      <c r="C7" s="21" t="s">
        <v>84</v>
      </c>
      <c r="D7">
        <v>44.858722999999998</v>
      </c>
      <c r="E7">
        <v>-93.661534000000003</v>
      </c>
    </row>
    <row r="8" spans="1:5">
      <c r="A8" t="s">
        <v>24</v>
      </c>
      <c r="B8" t="s">
        <v>106</v>
      </c>
      <c r="C8" s="21" t="s">
        <v>107</v>
      </c>
      <c r="D8">
        <v>40.014986</v>
      </c>
      <c r="E8">
        <v>-105.270546</v>
      </c>
    </row>
    <row r="9" spans="1:5">
      <c r="A9" t="s">
        <v>15</v>
      </c>
      <c r="B9" t="s">
        <v>109</v>
      </c>
      <c r="C9" s="21" t="s">
        <v>110</v>
      </c>
      <c r="D9">
        <v>35.198284000000001</v>
      </c>
      <c r="E9">
        <v>-111.651302</v>
      </c>
    </row>
    <row r="10" spans="1:5">
      <c r="A10" t="s">
        <v>25</v>
      </c>
      <c r="B10" t="s">
        <v>132</v>
      </c>
      <c r="C10" s="21" t="s">
        <v>133</v>
      </c>
      <c r="D10">
        <v>38.580461</v>
      </c>
      <c r="E10">
        <v>-121.53023399999999</v>
      </c>
    </row>
    <row r="11" spans="1:5">
      <c r="A11" t="s">
        <v>26</v>
      </c>
      <c r="B11" t="s">
        <v>109</v>
      </c>
      <c r="C11" s="21" t="s">
        <v>110</v>
      </c>
      <c r="D11">
        <v>35.198284000000001</v>
      </c>
      <c r="E11">
        <v>-111.651302</v>
      </c>
    </row>
    <row r="12" spans="1:5">
      <c r="A12" t="s">
        <v>27</v>
      </c>
      <c r="B12" t="s">
        <v>91</v>
      </c>
      <c r="C12" s="21" t="s">
        <v>84</v>
      </c>
      <c r="D12">
        <v>44.983333999999999</v>
      </c>
      <c r="E12">
        <v>-93.266670000000005</v>
      </c>
    </row>
    <row r="13" spans="1:5">
      <c r="A13" t="s">
        <v>28</v>
      </c>
      <c r="B13" t="s">
        <v>109</v>
      </c>
      <c r="C13" s="21" t="s">
        <v>110</v>
      </c>
      <c r="D13">
        <v>35.198284000000001</v>
      </c>
      <c r="E13">
        <v>-111.651302</v>
      </c>
    </row>
    <row r="14" spans="1:5">
      <c r="A14" t="s">
        <v>29</v>
      </c>
      <c r="B14" t="s">
        <v>151</v>
      </c>
      <c r="C14" s="21" t="s">
        <v>82</v>
      </c>
      <c r="D14">
        <v>42.291707000000002</v>
      </c>
      <c r="E14">
        <v>-85.587228999999994</v>
      </c>
    </row>
    <row r="15" spans="1:5">
      <c r="A15" t="s">
        <v>30</v>
      </c>
      <c r="B15" t="s">
        <v>152</v>
      </c>
      <c r="C15" s="21" t="s">
        <v>93</v>
      </c>
      <c r="D15">
        <v>37.540725000000002</v>
      </c>
      <c r="E15">
        <v>-77.436048</v>
      </c>
    </row>
    <row r="16" spans="1:5">
      <c r="A16" t="s">
        <v>31</v>
      </c>
      <c r="B16" t="s">
        <v>114</v>
      </c>
      <c r="C16" s="21" t="s">
        <v>107</v>
      </c>
      <c r="D16">
        <v>40.477482000000002</v>
      </c>
      <c r="E16">
        <v>-104.90136200000001</v>
      </c>
    </row>
    <row r="17" spans="1:5">
      <c r="A17" t="s">
        <v>32</v>
      </c>
      <c r="B17" t="s">
        <v>106</v>
      </c>
      <c r="C17" s="21" t="s">
        <v>107</v>
      </c>
      <c r="D17">
        <v>40.014986</v>
      </c>
      <c r="E17">
        <v>-105.270546</v>
      </c>
    </row>
    <row r="18" spans="1:5">
      <c r="A18" t="s">
        <v>33</v>
      </c>
      <c r="B18" t="s">
        <v>127</v>
      </c>
      <c r="C18" s="21" t="s">
        <v>128</v>
      </c>
      <c r="D18">
        <v>45.523451999999999</v>
      </c>
      <c r="E18">
        <v>-122.67620700000001</v>
      </c>
    </row>
    <row r="19" spans="1:5">
      <c r="A19" t="s">
        <v>34</v>
      </c>
      <c r="B19" t="s">
        <v>122</v>
      </c>
      <c r="C19" s="21" t="s">
        <v>111</v>
      </c>
      <c r="D19">
        <v>40.714353000000003</v>
      </c>
      <c r="E19">
        <v>-74.005972999999997</v>
      </c>
    </row>
    <row r="20" spans="1:5">
      <c r="A20" t="s">
        <v>35</v>
      </c>
      <c r="B20" t="s">
        <v>89</v>
      </c>
      <c r="C20" s="21" t="s">
        <v>90</v>
      </c>
      <c r="D20">
        <v>41.823988999999997</v>
      </c>
      <c r="E20">
        <v>-71.412834000000004</v>
      </c>
    </row>
    <row r="21" spans="1:5">
      <c r="A21" t="s">
        <v>157</v>
      </c>
      <c r="B21" t="s">
        <v>91</v>
      </c>
      <c r="C21" s="21" t="s">
        <v>84</v>
      </c>
      <c r="D21">
        <v>44.983333999999999</v>
      </c>
      <c r="E21">
        <v>-93.266670000000005</v>
      </c>
    </row>
    <row r="22" spans="1:5">
      <c r="A22" t="s">
        <v>36</v>
      </c>
      <c r="B22" t="s">
        <v>159</v>
      </c>
      <c r="C22" s="21" t="s">
        <v>128</v>
      </c>
      <c r="D22">
        <v>44.058172999999996</v>
      </c>
      <c r="E22">
        <v>-121.31531</v>
      </c>
    </row>
    <row r="23" spans="1:5">
      <c r="A23" t="s">
        <v>37</v>
      </c>
      <c r="B23" t="s">
        <v>146</v>
      </c>
      <c r="C23" s="21" t="s">
        <v>82</v>
      </c>
      <c r="D23">
        <v>42.658366000000001</v>
      </c>
      <c r="E23">
        <v>-83.149932000000007</v>
      </c>
    </row>
    <row r="24" spans="1:5">
      <c r="A24" t="s">
        <v>38</v>
      </c>
      <c r="B24" t="s">
        <v>109</v>
      </c>
      <c r="C24" s="21" t="s">
        <v>110</v>
      </c>
      <c r="D24">
        <v>35.198284000000001</v>
      </c>
      <c r="E24">
        <v>-111.651302</v>
      </c>
    </row>
    <row r="25" spans="1:5">
      <c r="A25" t="s">
        <v>39</v>
      </c>
      <c r="B25" t="s">
        <v>106</v>
      </c>
      <c r="C25" s="21" t="s">
        <v>107</v>
      </c>
      <c r="D25">
        <v>40.014986</v>
      </c>
      <c r="E25">
        <v>-105.270546</v>
      </c>
    </row>
    <row r="26" spans="1:5">
      <c r="A26" t="s">
        <v>40</v>
      </c>
      <c r="B26" t="s">
        <v>108</v>
      </c>
      <c r="C26" s="21" t="s">
        <v>82</v>
      </c>
      <c r="D26">
        <v>42.720488000000003</v>
      </c>
      <c r="E26">
        <v>-83.034644999999998</v>
      </c>
    </row>
    <row r="27" spans="1:5">
      <c r="A27" t="s">
        <v>41</v>
      </c>
      <c r="B27" t="s">
        <v>119</v>
      </c>
      <c r="C27" s="21" t="s">
        <v>82</v>
      </c>
      <c r="D27">
        <v>42.784475</v>
      </c>
      <c r="E27">
        <v>-83.239660999999998</v>
      </c>
    </row>
    <row r="28" spans="1:5">
      <c r="A28" t="s">
        <v>42</v>
      </c>
      <c r="B28" t="s">
        <v>141</v>
      </c>
      <c r="C28" s="21" t="s">
        <v>142</v>
      </c>
      <c r="D28">
        <v>35.110703000000001</v>
      </c>
      <c r="E28">
        <v>-106.60999099999999</v>
      </c>
    </row>
    <row r="29" spans="1:5">
      <c r="A29" t="s">
        <v>43</v>
      </c>
      <c r="B29" t="s">
        <v>147</v>
      </c>
      <c r="C29" s="21" t="s">
        <v>133</v>
      </c>
      <c r="D29">
        <v>37.648546000000003</v>
      </c>
      <c r="E29">
        <v>-118.97207899999999</v>
      </c>
    </row>
    <row r="30" spans="1:5">
      <c r="A30" t="s">
        <v>44</v>
      </c>
      <c r="B30" t="s">
        <v>116</v>
      </c>
      <c r="C30" s="21" t="s">
        <v>117</v>
      </c>
      <c r="D30">
        <v>36.135128999999999</v>
      </c>
      <c r="E30">
        <v>-81.677605999999997</v>
      </c>
    </row>
    <row r="31" spans="1:5">
      <c r="A31" t="s">
        <v>45</v>
      </c>
      <c r="B31" t="s">
        <v>91</v>
      </c>
      <c r="C31" s="21" t="s">
        <v>84</v>
      </c>
      <c r="D31">
        <v>44.983333999999999</v>
      </c>
      <c r="E31">
        <v>-93.266670000000005</v>
      </c>
    </row>
    <row r="32" spans="1:5">
      <c r="A32" t="s">
        <v>46</v>
      </c>
      <c r="B32" t="s">
        <v>137</v>
      </c>
      <c r="C32" s="21" t="s">
        <v>107</v>
      </c>
      <c r="D32">
        <v>38.833882000000003</v>
      </c>
      <c r="E32">
        <v>-104.82136300000001</v>
      </c>
    </row>
    <row r="33" spans="1:5">
      <c r="A33" t="s">
        <v>47</v>
      </c>
      <c r="B33" t="s">
        <v>91</v>
      </c>
      <c r="C33" s="21" t="s">
        <v>84</v>
      </c>
      <c r="D33">
        <v>44.983333999999999</v>
      </c>
      <c r="E33">
        <v>-93.266670000000005</v>
      </c>
    </row>
    <row r="34" spans="1:5">
      <c r="A34" t="s">
        <v>48</v>
      </c>
      <c r="B34" t="s">
        <v>135</v>
      </c>
      <c r="C34" s="21" t="s">
        <v>136</v>
      </c>
      <c r="D34">
        <v>43.073051999999997</v>
      </c>
      <c r="E34">
        <v>-89.401229999999998</v>
      </c>
    </row>
    <row r="35" spans="1:5">
      <c r="A35" t="s">
        <v>49</v>
      </c>
      <c r="B35" t="s">
        <v>162</v>
      </c>
      <c r="C35" s="21" t="s">
        <v>128</v>
      </c>
      <c r="D35">
        <v>44.052069000000003</v>
      </c>
      <c r="E35">
        <v>-123.086754</v>
      </c>
    </row>
    <row r="36" spans="1:5">
      <c r="A36" t="s">
        <v>50</v>
      </c>
      <c r="B36" t="s">
        <v>120</v>
      </c>
      <c r="C36" s="21" t="s">
        <v>121</v>
      </c>
      <c r="D36">
        <v>41.520052</v>
      </c>
      <c r="E36">
        <v>-81.556235000000001</v>
      </c>
    </row>
    <row r="37" spans="1:5">
      <c r="A37" t="s">
        <v>51</v>
      </c>
      <c r="B37" t="s">
        <v>116</v>
      </c>
      <c r="C37" s="21" t="s">
        <v>117</v>
      </c>
      <c r="D37">
        <v>36.135128999999999</v>
      </c>
      <c r="E37">
        <v>-81.677605999999997</v>
      </c>
    </row>
    <row r="38" spans="1:5">
      <c r="A38" t="s">
        <v>163</v>
      </c>
      <c r="B38" t="s">
        <v>164</v>
      </c>
      <c r="C38" s="21" t="s">
        <v>165</v>
      </c>
      <c r="D38">
        <v>35.960638000000003</v>
      </c>
      <c r="E38">
        <v>-83.920738999999998</v>
      </c>
    </row>
    <row r="39" spans="1:5">
      <c r="A39" t="s">
        <v>52</v>
      </c>
      <c r="B39" t="s">
        <v>119</v>
      </c>
      <c r="C39" s="21" t="s">
        <v>82</v>
      </c>
      <c r="D39">
        <v>42.784475</v>
      </c>
      <c r="E39">
        <v>-83.239660999999998</v>
      </c>
    </row>
    <row r="40" spans="1:5">
      <c r="A40" t="s">
        <v>53</v>
      </c>
      <c r="B40" t="s">
        <v>147</v>
      </c>
      <c r="C40" s="21" t="s">
        <v>133</v>
      </c>
      <c r="D40">
        <v>37.648546000000003</v>
      </c>
      <c r="E40">
        <v>-118.97207899999999</v>
      </c>
    </row>
    <row r="41" spans="1:5">
      <c r="A41" t="s">
        <v>167</v>
      </c>
      <c r="B41" t="s">
        <v>91</v>
      </c>
      <c r="C41" s="21" t="s">
        <v>84</v>
      </c>
      <c r="D41">
        <v>44.983333999999999</v>
      </c>
      <c r="E41">
        <v>-93.266670000000005</v>
      </c>
    </row>
    <row r="42" spans="1:5">
      <c r="A42" t="s">
        <v>54</v>
      </c>
      <c r="B42" t="s">
        <v>148</v>
      </c>
      <c r="C42" s="21" t="s">
        <v>117</v>
      </c>
      <c r="D42">
        <v>35.227086999999997</v>
      </c>
      <c r="E42">
        <v>-80.843126999999996</v>
      </c>
    </row>
    <row r="43" spans="1:5">
      <c r="A43" t="s">
        <v>55</v>
      </c>
      <c r="B43" t="s">
        <v>153</v>
      </c>
      <c r="C43" s="21" t="s">
        <v>131</v>
      </c>
      <c r="D43">
        <v>43.740555999999998</v>
      </c>
      <c r="E43">
        <v>-70.277221999999995</v>
      </c>
    </row>
    <row r="44" spans="1:5">
      <c r="A44" t="s">
        <v>56</v>
      </c>
      <c r="B44" t="s">
        <v>144</v>
      </c>
      <c r="C44" s="21" t="s">
        <v>145</v>
      </c>
      <c r="D44">
        <v>42.358431000000003</v>
      </c>
      <c r="E44">
        <v>-71.059773000000007</v>
      </c>
    </row>
    <row r="45" spans="1:5">
      <c r="A45" t="s">
        <v>57</v>
      </c>
      <c r="B45" t="s">
        <v>143</v>
      </c>
      <c r="C45" s="21" t="s">
        <v>133</v>
      </c>
      <c r="D45">
        <v>37.774929</v>
      </c>
      <c r="E45">
        <v>-122.419416</v>
      </c>
    </row>
    <row r="46" spans="1:5">
      <c r="A46" t="s">
        <v>58</v>
      </c>
      <c r="B46" t="s">
        <v>144</v>
      </c>
      <c r="C46" s="21" t="s">
        <v>145</v>
      </c>
      <c r="D46">
        <v>42.358431000000003</v>
      </c>
      <c r="E46">
        <v>-71.059773000000007</v>
      </c>
    </row>
    <row r="47" spans="1:5">
      <c r="A47" t="s">
        <v>59</v>
      </c>
      <c r="B47" t="s">
        <v>170</v>
      </c>
      <c r="C47" s="21" t="s">
        <v>133</v>
      </c>
      <c r="D47">
        <v>32.685884999999999</v>
      </c>
      <c r="E47">
        <v>-117.183089</v>
      </c>
    </row>
    <row r="48" spans="1:5">
      <c r="A48" t="s">
        <v>17</v>
      </c>
      <c r="B48" t="s">
        <v>112</v>
      </c>
      <c r="C48" s="21" t="s">
        <v>93</v>
      </c>
      <c r="D48">
        <v>38.882334</v>
      </c>
      <c r="E48">
        <v>-77.171091000000004</v>
      </c>
    </row>
    <row r="49" spans="1:5">
      <c r="A49" t="s">
        <v>60</v>
      </c>
      <c r="B49" t="s">
        <v>172</v>
      </c>
      <c r="C49" s="21" t="s">
        <v>140</v>
      </c>
      <c r="D49">
        <v>40.636768000000004</v>
      </c>
      <c r="E49">
        <v>-74.909890000000004</v>
      </c>
    </row>
    <row r="50" spans="1:5">
      <c r="A50" t="s">
        <v>14</v>
      </c>
      <c r="B50" t="s">
        <v>109</v>
      </c>
      <c r="C50" s="21" t="s">
        <v>110</v>
      </c>
      <c r="D50">
        <v>35.198284000000001</v>
      </c>
      <c r="E50">
        <v>-111.651302</v>
      </c>
    </row>
    <row r="51" spans="1:5">
      <c r="A51" t="s">
        <v>61</v>
      </c>
      <c r="B51" t="s">
        <v>91</v>
      </c>
      <c r="C51" s="21" t="s">
        <v>84</v>
      </c>
      <c r="D51">
        <v>44.983333999999999</v>
      </c>
      <c r="E51">
        <v>-93.266670000000005</v>
      </c>
    </row>
    <row r="52" spans="1:5">
      <c r="A52" t="s">
        <v>62</v>
      </c>
      <c r="B52" t="s">
        <v>139</v>
      </c>
      <c r="C52" s="21" t="s">
        <v>140</v>
      </c>
      <c r="D52">
        <v>39.277616000000002</v>
      </c>
      <c r="E52">
        <v>-74.574600000000004</v>
      </c>
    </row>
    <row r="53" spans="1:5">
      <c r="A53" t="s">
        <v>63</v>
      </c>
      <c r="B53" t="s">
        <v>115</v>
      </c>
      <c r="C53" s="21" t="s">
        <v>84</v>
      </c>
      <c r="D53">
        <v>44.959738000000002</v>
      </c>
      <c r="E53">
        <v>-93.370219000000006</v>
      </c>
    </row>
    <row r="54" spans="1:5">
      <c r="A54" t="s">
        <v>64</v>
      </c>
      <c r="B54" t="s">
        <v>118</v>
      </c>
      <c r="C54" s="21" t="s">
        <v>107</v>
      </c>
      <c r="D54">
        <v>39.920541</v>
      </c>
      <c r="E54">
        <v>-105.08665000000001</v>
      </c>
    </row>
    <row r="55" spans="1:5">
      <c r="A55" t="s">
        <v>65</v>
      </c>
      <c r="B55" t="s">
        <v>178</v>
      </c>
      <c r="C55" s="21" t="s">
        <v>179</v>
      </c>
      <c r="D55">
        <v>47.606209</v>
      </c>
      <c r="E55">
        <v>-122.332071</v>
      </c>
    </row>
    <row r="56" spans="1:5">
      <c r="A56" t="s">
        <v>66</v>
      </c>
      <c r="B56" t="s">
        <v>143</v>
      </c>
      <c r="C56" s="21" t="s">
        <v>133</v>
      </c>
      <c r="D56">
        <v>37.774929</v>
      </c>
      <c r="E56">
        <v>-122.419416</v>
      </c>
    </row>
    <row r="57" spans="1:5">
      <c r="A57" t="s">
        <v>67</v>
      </c>
      <c r="B57" t="s">
        <v>181</v>
      </c>
      <c r="C57" s="21" t="s">
        <v>182</v>
      </c>
      <c r="D57">
        <v>40.806862000000002</v>
      </c>
      <c r="E57">
        <v>-96.681679000000003</v>
      </c>
    </row>
    <row r="58" spans="1:5">
      <c r="A58" t="s">
        <v>68</v>
      </c>
      <c r="B58" t="s">
        <v>81</v>
      </c>
      <c r="C58" s="21" t="s">
        <v>82</v>
      </c>
      <c r="D58">
        <v>42.963360000000002</v>
      </c>
      <c r="E58">
        <v>-85.668086000000002</v>
      </c>
    </row>
    <row r="59" spans="1:5">
      <c r="A59" t="s">
        <v>69</v>
      </c>
      <c r="B59" t="s">
        <v>122</v>
      </c>
      <c r="C59" s="21" t="s">
        <v>111</v>
      </c>
      <c r="D59">
        <v>40.714353000000003</v>
      </c>
      <c r="E59">
        <v>-74.005972999999997</v>
      </c>
    </row>
    <row r="60" spans="1:5">
      <c r="A60" t="s">
        <v>70</v>
      </c>
      <c r="B60" t="s">
        <v>91</v>
      </c>
      <c r="C60" s="21" t="s">
        <v>84</v>
      </c>
      <c r="D60">
        <v>44.983333999999999</v>
      </c>
      <c r="E60">
        <v>-93.266670000000005</v>
      </c>
    </row>
    <row r="61" spans="1:5">
      <c r="A61" t="s">
        <v>71</v>
      </c>
      <c r="B61" t="s">
        <v>149</v>
      </c>
      <c r="C61" s="21" t="s">
        <v>150</v>
      </c>
      <c r="D61">
        <v>39.629525999999998</v>
      </c>
      <c r="E61">
        <v>-79.955896999999993</v>
      </c>
    </row>
    <row r="62" spans="1:5">
      <c r="A62" t="s">
        <v>72</v>
      </c>
      <c r="B62" t="s">
        <v>138</v>
      </c>
      <c r="C62" s="21" t="s">
        <v>133</v>
      </c>
      <c r="D62">
        <v>38.685737000000003</v>
      </c>
      <c r="E62">
        <v>-121.082167</v>
      </c>
    </row>
    <row r="65" spans="1:1">
      <c r="A65" t="s">
        <v>306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4"/>
  <sheetViews>
    <sheetView workbookViewId="0">
      <selection activeCell="D5" sqref="D5"/>
    </sheetView>
  </sheetViews>
  <sheetFormatPr baseColWidth="10" defaultColWidth="8.83203125" defaultRowHeight="14" x14ac:dyDescent="0"/>
  <cols>
    <col min="1" max="1" width="10" bestFit="1" customWidth="1"/>
    <col min="3" max="3" width="22.33203125" style="18" bestFit="1" customWidth="1"/>
    <col min="9" max="9" width="14.1640625" customWidth="1"/>
    <col min="13" max="13" width="10" bestFit="1" customWidth="1"/>
  </cols>
  <sheetData>
    <row r="1" spans="1:14">
      <c r="D1">
        <v>38.627003000000002</v>
      </c>
      <c r="E1">
        <v>30.332184000000002</v>
      </c>
      <c r="F1">
        <v>38.907231000000003</v>
      </c>
      <c r="G1">
        <v>41.600544999999997</v>
      </c>
      <c r="H1">
        <v>42.963360000000002</v>
      </c>
      <c r="I1">
        <v>46.786672000000003</v>
      </c>
      <c r="J1">
        <v>33.748995000000001</v>
      </c>
      <c r="K1">
        <v>41.308273999999997</v>
      </c>
      <c r="L1">
        <v>41.823988999999997</v>
      </c>
      <c r="M1">
        <v>44.983333999999999</v>
      </c>
      <c r="N1">
        <v>38.804836000000002</v>
      </c>
    </row>
    <row r="2" spans="1:14">
      <c r="D2">
        <v>-90.199404000000001</v>
      </c>
      <c r="E2">
        <v>-81.655651000000006</v>
      </c>
      <c r="F2">
        <v>-77.036463999999995</v>
      </c>
      <c r="G2">
        <v>-93.609105999999997</v>
      </c>
      <c r="H2">
        <v>-85.668086000000002</v>
      </c>
      <c r="I2">
        <v>-92.100485000000006</v>
      </c>
      <c r="J2">
        <v>-84.387981999999994</v>
      </c>
      <c r="K2">
        <v>-72.927884000000006</v>
      </c>
      <c r="L2">
        <v>-71.412834000000004</v>
      </c>
      <c r="M2">
        <v>-93.266670000000005</v>
      </c>
      <c r="N2">
        <v>-77.046920999999998</v>
      </c>
    </row>
    <row r="3" spans="1:14" s="18" customFormat="1">
      <c r="D3" s="11" t="s">
        <v>3</v>
      </c>
      <c r="E3" s="11" t="s">
        <v>4</v>
      </c>
      <c r="F3" s="11" t="s">
        <v>5</v>
      </c>
      <c r="G3" s="11" t="s">
        <v>6</v>
      </c>
      <c r="H3" s="11" t="s">
        <v>7</v>
      </c>
      <c r="I3" s="12" t="s">
        <v>310</v>
      </c>
      <c r="J3" s="11" t="s">
        <v>8</v>
      </c>
      <c r="K3" s="11" t="s">
        <v>9</v>
      </c>
      <c r="L3" s="11" t="s">
        <v>10</v>
      </c>
      <c r="M3" s="11" t="s">
        <v>311</v>
      </c>
      <c r="N3" s="11" t="s">
        <v>309</v>
      </c>
    </row>
    <row r="4" spans="1:14">
      <c r="A4">
        <v>41.823988999999997</v>
      </c>
      <c r="B4">
        <v>-71.412834000000004</v>
      </c>
      <c r="C4" s="18" t="s">
        <v>19</v>
      </c>
      <c r="D4">
        <f>ACOS(COS(RADIANS(90-$A4)) *COS(RADIANS(90-D$1)) +SIN(RADIANS(90-$A4)) *SIN(RADIANS(90-D$1)) *COS(RADIANS($B4-D$2))) *3958.756</f>
        <v>1013.1596098371183</v>
      </c>
      <c r="E4">
        <f t="shared" ref="E4:N19" si="0">ACOS(COS(RADIANS(90-$A4)) *COS(RADIANS(90-E$1)) +SIN(RADIANS(90-$A4)) *SIN(RADIANS(90-E$1)) *COS(RADIANS($B4-E$2))) *3958.756</f>
        <v>976.96323084400444</v>
      </c>
      <c r="F4">
        <f t="shared" si="0"/>
        <v>358.00886982929524</v>
      </c>
      <c r="G4">
        <f t="shared" si="0"/>
        <v>1141.7448885553347</v>
      </c>
      <c r="H4">
        <f t="shared" si="0"/>
        <v>730.76479417087046</v>
      </c>
      <c r="I4">
        <f t="shared" si="0"/>
        <v>1075.0856605112645</v>
      </c>
      <c r="J4">
        <f t="shared" si="0"/>
        <v>900.06481050913271</v>
      </c>
      <c r="K4">
        <f t="shared" si="0"/>
        <v>86.043419202596169</v>
      </c>
      <c r="L4">
        <f t="shared" si="0"/>
        <v>0</v>
      </c>
      <c r="M4">
        <f t="shared" si="0"/>
        <v>1114.931674867622</v>
      </c>
      <c r="N4">
        <f t="shared" si="0"/>
        <v>362.66674262646222</v>
      </c>
    </row>
    <row r="5" spans="1:14">
      <c r="A5">
        <v>45.523451999999999</v>
      </c>
      <c r="B5">
        <v>-122.67620700000001</v>
      </c>
      <c r="C5" s="18" t="s">
        <v>18</v>
      </c>
      <c r="D5">
        <f t="shared" ref="D5:N36" si="1">ACOS(COS(RADIANS(90-$A5)) *COS(RADIANS(90-D$1)) +SIN(RADIANS(90-$A5)) *SIN(RADIANS(90-D$1)) *COS(RADIANS($B5-D$2))) *3958.756</f>
        <v>1719.280446908554</v>
      </c>
      <c r="E5">
        <f t="shared" si="0"/>
        <v>2435.9329995128469</v>
      </c>
      <c r="F5">
        <f t="shared" si="0"/>
        <v>2347.1173938724055</v>
      </c>
      <c r="G5">
        <f t="shared" si="0"/>
        <v>1471.913671110766</v>
      </c>
      <c r="H5">
        <f t="shared" si="0"/>
        <v>1824.0108518474069</v>
      </c>
      <c r="I5">
        <f t="shared" si="0"/>
        <v>1456.753336216628</v>
      </c>
      <c r="J5">
        <f t="shared" si="0"/>
        <v>2168.7432489344446</v>
      </c>
      <c r="K5">
        <f t="shared" si="0"/>
        <v>2473.5109325901722</v>
      </c>
      <c r="L5">
        <f t="shared" si="0"/>
        <v>2530.8124576644605</v>
      </c>
      <c r="M5">
        <f t="shared" si="0"/>
        <v>1422.9303040045681</v>
      </c>
      <c r="N5">
        <f t="shared" si="0"/>
        <v>2349.7556966089305</v>
      </c>
    </row>
    <row r="6" spans="1:14">
      <c r="A6">
        <v>38.833882000000003</v>
      </c>
      <c r="B6">
        <v>-104.82136300000001</v>
      </c>
      <c r="C6" s="18" t="s">
        <v>16</v>
      </c>
      <c r="D6">
        <f t="shared" si="1"/>
        <v>787.40559158857559</v>
      </c>
      <c r="E6">
        <f t="shared" si="0"/>
        <v>1437.4090061231727</v>
      </c>
      <c r="F6">
        <f t="shared" si="0"/>
        <v>1488.8166580537084</v>
      </c>
      <c r="G6">
        <f t="shared" si="0"/>
        <v>621.12818173911501</v>
      </c>
      <c r="H6">
        <f t="shared" si="0"/>
        <v>1037.5765559141998</v>
      </c>
      <c r="I6">
        <f t="shared" si="0"/>
        <v>845.28516946906802</v>
      </c>
      <c r="J6">
        <f t="shared" si="0"/>
        <v>1187.9724138143768</v>
      </c>
      <c r="K6">
        <f t="shared" si="0"/>
        <v>1685.4262070193604</v>
      </c>
      <c r="L6">
        <f t="shared" si="0"/>
        <v>1760.6147472298669</v>
      </c>
      <c r="M6">
        <f t="shared" si="0"/>
        <v>729.27394046873474</v>
      </c>
      <c r="N6">
        <f t="shared" si="0"/>
        <v>1489.3379171022618</v>
      </c>
    </row>
    <row r="7" spans="1:14">
      <c r="A7">
        <v>34.257038000000001</v>
      </c>
      <c r="B7">
        <v>-85.164672999999993</v>
      </c>
      <c r="C7" s="18" t="s">
        <v>13</v>
      </c>
      <c r="D7">
        <f t="shared" si="1"/>
        <v>411.53342039909916</v>
      </c>
      <c r="E7">
        <f t="shared" si="0"/>
        <v>339.85616771766996</v>
      </c>
      <c r="F7">
        <f t="shared" si="0"/>
        <v>553.34344313990994</v>
      </c>
      <c r="G7">
        <f t="shared" si="0"/>
        <v>684.30609271643937</v>
      </c>
      <c r="H7">
        <f t="shared" si="0"/>
        <v>602.15900359158547</v>
      </c>
      <c r="I7">
        <f t="shared" si="0"/>
        <v>938.29665528505893</v>
      </c>
      <c r="J7">
        <f t="shared" si="0"/>
        <v>56.668524922375539</v>
      </c>
      <c r="K7">
        <f t="shared" si="0"/>
        <v>825.62220213445994</v>
      </c>
      <c r="L7">
        <f t="shared" si="0"/>
        <v>911.04231165834494</v>
      </c>
      <c r="M7">
        <f t="shared" si="0"/>
        <v>856.38700654751665</v>
      </c>
      <c r="N7">
        <f t="shared" si="0"/>
        <v>549.04780544158803</v>
      </c>
    </row>
    <row r="8" spans="1:14">
      <c r="A8">
        <v>39.755543000000003</v>
      </c>
      <c r="B8">
        <v>-105.22110000000001</v>
      </c>
      <c r="C8" s="18" t="s">
        <v>22</v>
      </c>
      <c r="D8">
        <f t="shared" si="1"/>
        <v>807.22635273030539</v>
      </c>
      <c r="E8">
        <f t="shared" si="0"/>
        <v>1477.3726943881761</v>
      </c>
      <c r="F8">
        <f t="shared" si="0"/>
        <v>1501.1980931881424</v>
      </c>
      <c r="G8">
        <f t="shared" si="0"/>
        <v>621.15378535482409</v>
      </c>
      <c r="H8">
        <f t="shared" si="0"/>
        <v>1035.4163390191759</v>
      </c>
      <c r="I8">
        <f t="shared" si="0"/>
        <v>817.80468046390763</v>
      </c>
      <c r="J8">
        <f t="shared" si="0"/>
        <v>1222.2209391089762</v>
      </c>
      <c r="K8">
        <f t="shared" si="0"/>
        <v>1689.4486385193172</v>
      </c>
      <c r="L8">
        <f t="shared" si="0"/>
        <v>1762.8962175723443</v>
      </c>
      <c r="M8">
        <f t="shared" si="0"/>
        <v>708.05650396399267</v>
      </c>
      <c r="N8">
        <f t="shared" si="0"/>
        <v>1502.0386466818284</v>
      </c>
    </row>
    <row r="9" spans="1:14">
      <c r="A9">
        <v>44.858722999999998</v>
      </c>
      <c r="B9">
        <v>-93.661534000000003</v>
      </c>
      <c r="C9" s="18" t="s">
        <v>23</v>
      </c>
      <c r="D9">
        <f t="shared" si="1"/>
        <v>465.97918056895463</v>
      </c>
      <c r="E9">
        <f t="shared" si="0"/>
        <v>1196.8037692319697</v>
      </c>
      <c r="F9">
        <f t="shared" si="0"/>
        <v>946.53440791930188</v>
      </c>
      <c r="G9">
        <f t="shared" si="0"/>
        <v>225.13381278692881</v>
      </c>
      <c r="H9">
        <f t="shared" si="0"/>
        <v>418.66667451033402</v>
      </c>
      <c r="I9">
        <f t="shared" si="0"/>
        <v>152.94357504502514</v>
      </c>
      <c r="J9">
        <f t="shared" si="0"/>
        <v>912.41633713309523</v>
      </c>
      <c r="K9">
        <f t="shared" si="0"/>
        <v>1071.4529230248806</v>
      </c>
      <c r="L9">
        <f t="shared" si="0"/>
        <v>1133.7425475670648</v>
      </c>
      <c r="M9">
        <f t="shared" si="0"/>
        <v>21.149930688157212</v>
      </c>
      <c r="N9">
        <f t="shared" si="0"/>
        <v>949.72646104898308</v>
      </c>
    </row>
    <row r="10" spans="1:14">
      <c r="A10">
        <v>40.014986</v>
      </c>
      <c r="B10">
        <v>-105.270546</v>
      </c>
      <c r="C10" s="18" t="s">
        <v>24</v>
      </c>
      <c r="D10">
        <f t="shared" si="1"/>
        <v>810.26966428613991</v>
      </c>
      <c r="E10">
        <f t="shared" si="0"/>
        <v>1485.7195259302493</v>
      </c>
      <c r="F10">
        <f t="shared" si="0"/>
        <v>1501.7593976787152</v>
      </c>
      <c r="G10">
        <f t="shared" si="0"/>
        <v>619.11648858987519</v>
      </c>
      <c r="H10">
        <f t="shared" si="0"/>
        <v>1032.2945115566638</v>
      </c>
      <c r="I10">
        <f t="shared" si="0"/>
        <v>808.23280153062433</v>
      </c>
      <c r="J10">
        <f t="shared" si="0"/>
        <v>1229.001591614483</v>
      </c>
      <c r="K10">
        <f t="shared" si="0"/>
        <v>1687.6842751335178</v>
      </c>
      <c r="L10">
        <f t="shared" si="0"/>
        <v>1760.6445798977029</v>
      </c>
      <c r="M10">
        <f t="shared" si="0"/>
        <v>700.22811570635167</v>
      </c>
      <c r="N10">
        <f t="shared" si="0"/>
        <v>1502.6869154211624</v>
      </c>
    </row>
    <row r="11" spans="1:14">
      <c r="A11">
        <v>35.198284000000001</v>
      </c>
      <c r="B11">
        <v>-111.651302</v>
      </c>
      <c r="C11" s="18" t="s">
        <v>15</v>
      </c>
      <c r="D11">
        <f t="shared" si="1"/>
        <v>1205.5919718297084</v>
      </c>
      <c r="E11">
        <f t="shared" si="0"/>
        <v>1767.8976265048716</v>
      </c>
      <c r="F11">
        <f t="shared" si="0"/>
        <v>1914.2832224561303</v>
      </c>
      <c r="G11">
        <f t="shared" si="0"/>
        <v>1069.6705426683211</v>
      </c>
      <c r="H11">
        <f t="shared" si="0"/>
        <v>1485.8375826042138</v>
      </c>
      <c r="I11">
        <f t="shared" si="0"/>
        <v>1290.236944937895</v>
      </c>
      <c r="J11">
        <f t="shared" si="0"/>
        <v>1551.2805859492523</v>
      </c>
      <c r="K11">
        <f t="shared" si="0"/>
        <v>2124.787022461152</v>
      </c>
      <c r="L11">
        <f t="shared" si="0"/>
        <v>2202.2050993807979</v>
      </c>
      <c r="M11">
        <f t="shared" si="0"/>
        <v>1179.3522953199752</v>
      </c>
      <c r="N11">
        <f t="shared" si="0"/>
        <v>1914.1312352325581</v>
      </c>
    </row>
    <row r="12" spans="1:14">
      <c r="A12">
        <v>38.580461</v>
      </c>
      <c r="B12">
        <v>-121.53023399999999</v>
      </c>
      <c r="C12" s="18" t="s">
        <v>25</v>
      </c>
      <c r="D12">
        <f t="shared" si="1"/>
        <v>1683.3677274902564</v>
      </c>
      <c r="E12">
        <f t="shared" si="0"/>
        <v>2322.7708565609214</v>
      </c>
      <c r="F12">
        <f t="shared" si="0"/>
        <v>2373.4301906350561</v>
      </c>
      <c r="G12">
        <f t="shared" si="0"/>
        <v>1483.9383587363955</v>
      </c>
      <c r="H12">
        <f t="shared" si="0"/>
        <v>1886.1486525672938</v>
      </c>
      <c r="I12">
        <f t="shared" si="0"/>
        <v>1587.2753446866202</v>
      </c>
      <c r="J12">
        <f t="shared" si="0"/>
        <v>2084.1519415217117</v>
      </c>
      <c r="K12">
        <f t="shared" si="0"/>
        <v>2547.6845752999084</v>
      </c>
      <c r="L12">
        <f t="shared" si="0"/>
        <v>2616.6613377882131</v>
      </c>
      <c r="M12">
        <f t="shared" si="0"/>
        <v>1513.0900615912483</v>
      </c>
      <c r="N12">
        <f t="shared" si="0"/>
        <v>2374.5858029768019</v>
      </c>
    </row>
    <row r="13" spans="1:14">
      <c r="A13">
        <v>35.198284000000001</v>
      </c>
      <c r="B13">
        <v>-111.651302</v>
      </c>
      <c r="C13" s="18" t="s">
        <v>26</v>
      </c>
      <c r="D13">
        <f t="shared" si="1"/>
        <v>1205.5919718297084</v>
      </c>
      <c r="E13">
        <f t="shared" si="0"/>
        <v>1767.8976265048716</v>
      </c>
      <c r="F13">
        <f t="shared" si="0"/>
        <v>1914.2832224561303</v>
      </c>
      <c r="G13">
        <f t="shared" si="0"/>
        <v>1069.6705426683211</v>
      </c>
      <c r="H13">
        <f t="shared" si="0"/>
        <v>1485.8375826042138</v>
      </c>
      <c r="I13">
        <f t="shared" si="0"/>
        <v>1290.236944937895</v>
      </c>
      <c r="J13">
        <f t="shared" si="0"/>
        <v>1551.2805859492523</v>
      </c>
      <c r="K13">
        <f t="shared" si="0"/>
        <v>2124.787022461152</v>
      </c>
      <c r="L13">
        <f t="shared" si="0"/>
        <v>2202.2050993807979</v>
      </c>
      <c r="M13">
        <f t="shared" si="0"/>
        <v>1179.3522953199752</v>
      </c>
      <c r="N13">
        <f t="shared" si="0"/>
        <v>1914.1312352325581</v>
      </c>
    </row>
    <row r="14" spans="1:14">
      <c r="A14">
        <v>44.983333999999999</v>
      </c>
      <c r="B14">
        <v>-93.266670000000005</v>
      </c>
      <c r="C14" s="18" t="s">
        <v>27</v>
      </c>
      <c r="D14">
        <f t="shared" si="1"/>
        <v>466.63181442503753</v>
      </c>
      <c r="E14">
        <f t="shared" si="0"/>
        <v>1192.2458041492866</v>
      </c>
      <c r="F14">
        <f t="shared" si="0"/>
        <v>931.45874970591319</v>
      </c>
      <c r="G14">
        <f t="shared" si="0"/>
        <v>234.36106086252025</v>
      </c>
      <c r="H14">
        <f t="shared" si="0"/>
        <v>402.58950457586502</v>
      </c>
      <c r="I14">
        <f t="shared" si="0"/>
        <v>136.63681099168278</v>
      </c>
      <c r="J14">
        <f t="shared" si="0"/>
        <v>908.34098924583213</v>
      </c>
      <c r="K14">
        <f t="shared" si="0"/>
        <v>1053.205066164124</v>
      </c>
      <c r="L14">
        <f t="shared" si="0"/>
        <v>1114.931674867622</v>
      </c>
      <c r="M14">
        <f t="shared" si="0"/>
        <v>0</v>
      </c>
      <c r="N14">
        <f t="shared" si="0"/>
        <v>934.75165430997731</v>
      </c>
    </row>
    <row r="15" spans="1:14">
      <c r="A15">
        <v>35.198284000000001</v>
      </c>
      <c r="B15">
        <v>-111.651302</v>
      </c>
      <c r="C15" s="18" t="s">
        <v>28</v>
      </c>
      <c r="D15">
        <f t="shared" si="1"/>
        <v>1205.5919718297084</v>
      </c>
      <c r="E15">
        <f t="shared" si="0"/>
        <v>1767.8976265048716</v>
      </c>
      <c r="F15">
        <f t="shared" si="0"/>
        <v>1914.2832224561303</v>
      </c>
      <c r="G15">
        <f t="shared" si="0"/>
        <v>1069.6705426683211</v>
      </c>
      <c r="H15">
        <f t="shared" si="0"/>
        <v>1485.8375826042138</v>
      </c>
      <c r="I15">
        <f t="shared" si="0"/>
        <v>1290.236944937895</v>
      </c>
      <c r="J15">
        <f t="shared" si="0"/>
        <v>1551.2805859492523</v>
      </c>
      <c r="K15">
        <f t="shared" si="0"/>
        <v>2124.787022461152</v>
      </c>
      <c r="L15">
        <f t="shared" si="0"/>
        <v>2202.2050993807979</v>
      </c>
      <c r="M15">
        <f t="shared" si="0"/>
        <v>1179.3522953199752</v>
      </c>
      <c r="N15">
        <f t="shared" si="0"/>
        <v>1914.1312352325581</v>
      </c>
    </row>
    <row r="16" spans="1:14">
      <c r="A16">
        <v>42.291707000000002</v>
      </c>
      <c r="B16">
        <v>-85.587228999999994</v>
      </c>
      <c r="C16" s="18" t="s">
        <v>29</v>
      </c>
      <c r="D16">
        <f t="shared" si="1"/>
        <v>350.46545388385249</v>
      </c>
      <c r="E16">
        <f t="shared" si="0"/>
        <v>854.55300865217964</v>
      </c>
      <c r="F16">
        <f t="shared" si="0"/>
        <v>505.53241875947782</v>
      </c>
      <c r="G16">
        <f t="shared" si="0"/>
        <v>414.84130321228668</v>
      </c>
      <c r="H16">
        <f t="shared" si="0"/>
        <v>46.588423574365507</v>
      </c>
      <c r="I16">
        <f t="shared" si="0"/>
        <v>446.18742486061137</v>
      </c>
      <c r="J16">
        <f t="shared" si="0"/>
        <v>593.82404065561434</v>
      </c>
      <c r="K16">
        <f t="shared" si="0"/>
        <v>654.9665110544579</v>
      </c>
      <c r="L16">
        <f t="shared" si="0"/>
        <v>727.0184376723289</v>
      </c>
      <c r="M16">
        <f t="shared" si="0"/>
        <v>426.42621130944616</v>
      </c>
      <c r="N16">
        <f t="shared" si="0"/>
        <v>508.65260027221746</v>
      </c>
    </row>
    <row r="17" spans="1:14">
      <c r="A17">
        <v>37.540725000000002</v>
      </c>
      <c r="B17">
        <v>-77.436048</v>
      </c>
      <c r="C17" s="18" t="s">
        <v>30</v>
      </c>
      <c r="D17">
        <f t="shared" si="1"/>
        <v>697.59404824610976</v>
      </c>
      <c r="E17">
        <f t="shared" si="0"/>
        <v>553.51881645519018</v>
      </c>
      <c r="F17">
        <f t="shared" si="0"/>
        <v>96.875302566226893</v>
      </c>
      <c r="G17">
        <f t="shared" si="0"/>
        <v>904.26639646758815</v>
      </c>
      <c r="H17">
        <f t="shared" si="0"/>
        <v>572.92036822250952</v>
      </c>
      <c r="I17">
        <f t="shared" si="0"/>
        <v>983.11444467425179</v>
      </c>
      <c r="J17">
        <f t="shared" si="0"/>
        <v>469.88842900313387</v>
      </c>
      <c r="K17">
        <f t="shared" si="0"/>
        <v>354.37319073189559</v>
      </c>
      <c r="L17">
        <f t="shared" si="0"/>
        <v>435.86292876268817</v>
      </c>
      <c r="M17">
        <f t="shared" si="0"/>
        <v>967.17672046494647</v>
      </c>
      <c r="N17">
        <f t="shared" si="0"/>
        <v>89.862453645823024</v>
      </c>
    </row>
    <row r="18" spans="1:14">
      <c r="A18">
        <v>40.477482000000002</v>
      </c>
      <c r="B18">
        <v>-104.90136200000001</v>
      </c>
      <c r="C18" s="18" t="s">
        <v>31</v>
      </c>
      <c r="D18">
        <f t="shared" si="1"/>
        <v>792.63390315009326</v>
      </c>
      <c r="E18">
        <f t="shared" si="0"/>
        <v>1478.4742082971643</v>
      </c>
      <c r="F18">
        <f t="shared" si="0"/>
        <v>1479.2814742329244</v>
      </c>
      <c r="G18">
        <f t="shared" si="0"/>
        <v>593.14572828692587</v>
      </c>
      <c r="H18">
        <f t="shared" si="0"/>
        <v>1004.3430168071806</v>
      </c>
      <c r="I18">
        <f t="shared" si="0"/>
        <v>772.96274884624279</v>
      </c>
      <c r="J18">
        <f t="shared" si="0"/>
        <v>1218.4373099168663</v>
      </c>
      <c r="K18">
        <f t="shared" si="0"/>
        <v>1661.4828250039534</v>
      </c>
      <c r="L18">
        <f t="shared" si="0"/>
        <v>1733.7090282233496</v>
      </c>
      <c r="M18">
        <f t="shared" si="0"/>
        <v>666.6429748268614</v>
      </c>
      <c r="N18">
        <f t="shared" si="0"/>
        <v>1480.3536224967704</v>
      </c>
    </row>
    <row r="19" spans="1:14">
      <c r="A19">
        <v>40.014986</v>
      </c>
      <c r="B19">
        <v>-105.270546</v>
      </c>
      <c r="C19" s="18" t="s">
        <v>32</v>
      </c>
      <c r="D19">
        <f t="shared" si="1"/>
        <v>810.26966428613991</v>
      </c>
      <c r="E19">
        <f t="shared" si="0"/>
        <v>1485.7195259302493</v>
      </c>
      <c r="F19">
        <f t="shared" si="0"/>
        <v>1501.7593976787152</v>
      </c>
      <c r="G19">
        <f t="shared" si="0"/>
        <v>619.11648858987519</v>
      </c>
      <c r="H19">
        <f t="shared" si="0"/>
        <v>1032.2945115566638</v>
      </c>
      <c r="I19">
        <f t="shared" si="0"/>
        <v>808.23280153062433</v>
      </c>
      <c r="J19">
        <f t="shared" si="0"/>
        <v>1229.001591614483</v>
      </c>
      <c r="K19">
        <f t="shared" si="0"/>
        <v>1687.6842751335178</v>
      </c>
      <c r="L19">
        <f t="shared" si="0"/>
        <v>1760.6445798977029</v>
      </c>
      <c r="M19">
        <f t="shared" si="0"/>
        <v>700.22811570635167</v>
      </c>
      <c r="N19">
        <f t="shared" si="0"/>
        <v>1502.6869154211624</v>
      </c>
    </row>
    <row r="20" spans="1:14">
      <c r="A20">
        <v>45.523451999999999</v>
      </c>
      <c r="B20">
        <v>-122.67620700000001</v>
      </c>
      <c r="C20" s="18" t="s">
        <v>33</v>
      </c>
      <c r="D20">
        <f t="shared" si="1"/>
        <v>1719.280446908554</v>
      </c>
      <c r="E20">
        <f t="shared" si="1"/>
        <v>2435.9329995128469</v>
      </c>
      <c r="F20">
        <f t="shared" si="1"/>
        <v>2347.1173938724055</v>
      </c>
      <c r="G20">
        <f t="shared" si="1"/>
        <v>1471.913671110766</v>
      </c>
      <c r="H20">
        <f t="shared" si="1"/>
        <v>1824.0108518474069</v>
      </c>
      <c r="I20">
        <f t="shared" si="1"/>
        <v>1456.753336216628</v>
      </c>
      <c r="J20">
        <f t="shared" si="1"/>
        <v>2168.7432489344446</v>
      </c>
      <c r="K20">
        <f t="shared" si="1"/>
        <v>2473.5109325901722</v>
      </c>
      <c r="L20">
        <f t="shared" si="1"/>
        <v>2530.8124576644605</v>
      </c>
      <c r="M20">
        <f t="shared" si="1"/>
        <v>1422.9303040045681</v>
      </c>
      <c r="N20">
        <f t="shared" si="1"/>
        <v>2349.7556966089305</v>
      </c>
    </row>
    <row r="21" spans="1:14">
      <c r="A21">
        <v>40.714353000000003</v>
      </c>
      <c r="B21">
        <v>-74.005972999999997</v>
      </c>
      <c r="C21" s="18" t="s">
        <v>34</v>
      </c>
      <c r="D21">
        <f t="shared" si="1"/>
        <v>871.90577448197416</v>
      </c>
      <c r="E21">
        <f t="shared" si="1"/>
        <v>835.61013921185736</v>
      </c>
      <c r="F21">
        <f t="shared" si="1"/>
        <v>203.59630322789627</v>
      </c>
      <c r="G21">
        <f t="shared" si="1"/>
        <v>1019.4070465296985</v>
      </c>
      <c r="H21">
        <f t="shared" si="1"/>
        <v>619.53178312082923</v>
      </c>
      <c r="I21">
        <f t="shared" si="1"/>
        <v>992.72335395976495</v>
      </c>
      <c r="J21">
        <f t="shared" si="1"/>
        <v>745.90729840989036</v>
      </c>
      <c r="K21">
        <f t="shared" si="1"/>
        <v>69.592581257275455</v>
      </c>
      <c r="L21">
        <f t="shared" si="1"/>
        <v>154.95130368331158</v>
      </c>
      <c r="M21">
        <f t="shared" si="1"/>
        <v>1016.4563648439521</v>
      </c>
      <c r="N21">
        <f t="shared" si="1"/>
        <v>208.53063050391245</v>
      </c>
    </row>
    <row r="22" spans="1:14">
      <c r="A22">
        <v>41.823988999999997</v>
      </c>
      <c r="B22">
        <v>-71.412834000000004</v>
      </c>
      <c r="C22" s="18" t="s">
        <v>35</v>
      </c>
      <c r="D22">
        <f t="shared" si="1"/>
        <v>1013.1596098371183</v>
      </c>
      <c r="E22">
        <f t="shared" si="1"/>
        <v>976.96323084400444</v>
      </c>
      <c r="F22">
        <f t="shared" si="1"/>
        <v>358.00886982929524</v>
      </c>
      <c r="G22">
        <f t="shared" si="1"/>
        <v>1141.7448885553347</v>
      </c>
      <c r="H22">
        <f t="shared" si="1"/>
        <v>730.76479417087046</v>
      </c>
      <c r="I22">
        <f t="shared" si="1"/>
        <v>1075.0856605112645</v>
      </c>
      <c r="J22">
        <f t="shared" si="1"/>
        <v>900.06481050913271</v>
      </c>
      <c r="K22">
        <f t="shared" si="1"/>
        <v>86.043419202596169</v>
      </c>
      <c r="L22">
        <f t="shared" si="1"/>
        <v>0</v>
      </c>
      <c r="M22">
        <f t="shared" si="1"/>
        <v>1114.931674867622</v>
      </c>
      <c r="N22">
        <f t="shared" si="1"/>
        <v>362.66674262646222</v>
      </c>
    </row>
    <row r="23" spans="1:14">
      <c r="A23">
        <v>44.983333999999999</v>
      </c>
      <c r="B23">
        <v>-93.266670000000005</v>
      </c>
      <c r="C23" s="18" t="s">
        <v>157</v>
      </c>
      <c r="D23">
        <f t="shared" si="1"/>
        <v>466.63181442503753</v>
      </c>
      <c r="E23">
        <f t="shared" si="1"/>
        <v>1192.2458041492866</v>
      </c>
      <c r="F23">
        <f t="shared" si="1"/>
        <v>931.45874970591319</v>
      </c>
      <c r="G23">
        <f t="shared" si="1"/>
        <v>234.36106086252025</v>
      </c>
      <c r="H23">
        <f t="shared" si="1"/>
        <v>402.58950457586502</v>
      </c>
      <c r="I23">
        <f t="shared" si="1"/>
        <v>136.63681099168278</v>
      </c>
      <c r="J23">
        <f t="shared" si="1"/>
        <v>908.34098924583213</v>
      </c>
      <c r="K23">
        <f t="shared" si="1"/>
        <v>1053.205066164124</v>
      </c>
      <c r="L23">
        <f t="shared" si="1"/>
        <v>1114.931674867622</v>
      </c>
      <c r="M23">
        <f t="shared" si="1"/>
        <v>0</v>
      </c>
      <c r="N23">
        <f t="shared" si="1"/>
        <v>934.75165430997731</v>
      </c>
    </row>
    <row r="24" spans="1:14">
      <c r="A24">
        <v>44.058172999999996</v>
      </c>
      <c r="B24">
        <v>-121.31531</v>
      </c>
      <c r="C24" s="18" t="s">
        <v>36</v>
      </c>
      <c r="D24">
        <f t="shared" si="1"/>
        <v>1646.6124996903086</v>
      </c>
      <c r="E24">
        <f t="shared" si="1"/>
        <v>2351.6481598723758</v>
      </c>
      <c r="F24">
        <f t="shared" si="1"/>
        <v>2291.3482028060457</v>
      </c>
      <c r="G24">
        <f t="shared" si="1"/>
        <v>1407.4240993917083</v>
      </c>
      <c r="H24">
        <f t="shared" si="1"/>
        <v>1773.8746238347746</v>
      </c>
      <c r="I24">
        <f t="shared" si="1"/>
        <v>1420.9060161973953</v>
      </c>
      <c r="J24">
        <f t="shared" si="1"/>
        <v>2088.8517273094631</v>
      </c>
      <c r="K24">
        <f t="shared" si="1"/>
        <v>2429.5133608994283</v>
      </c>
      <c r="L24">
        <f t="shared" si="1"/>
        <v>2489.8853951394108</v>
      </c>
      <c r="M24">
        <f t="shared" si="1"/>
        <v>1376.3386504380401</v>
      </c>
      <c r="N24">
        <f t="shared" si="1"/>
        <v>2293.6597394610453</v>
      </c>
    </row>
    <row r="25" spans="1:14">
      <c r="A25">
        <v>42.658366000000001</v>
      </c>
      <c r="B25">
        <v>-83.149932000000007</v>
      </c>
      <c r="C25" s="18" t="s">
        <v>37</v>
      </c>
      <c r="D25">
        <f t="shared" si="1"/>
        <v>462.5173158000851</v>
      </c>
      <c r="E25">
        <f t="shared" si="1"/>
        <v>855.65053419855815</v>
      </c>
      <c r="F25">
        <f t="shared" si="1"/>
        <v>411.47278644776503</v>
      </c>
      <c r="G25">
        <f t="shared" si="1"/>
        <v>540.54873515009911</v>
      </c>
      <c r="H25">
        <f t="shared" si="1"/>
        <v>129.36018958439882</v>
      </c>
      <c r="I25">
        <f t="shared" si="1"/>
        <v>523.36692933859069</v>
      </c>
      <c r="J25">
        <f t="shared" si="1"/>
        <v>619.21621069259777</v>
      </c>
      <c r="K25">
        <f t="shared" si="1"/>
        <v>532.87693753885003</v>
      </c>
      <c r="L25">
        <f t="shared" si="1"/>
        <v>602.63763353766353</v>
      </c>
      <c r="M25">
        <f t="shared" si="1"/>
        <v>528.8752848268357</v>
      </c>
      <c r="N25">
        <f t="shared" si="1"/>
        <v>415.72705869302439</v>
      </c>
    </row>
    <row r="26" spans="1:14">
      <c r="A26">
        <v>35.198284000000001</v>
      </c>
      <c r="B26">
        <v>-111.651302</v>
      </c>
      <c r="C26" s="18" t="s">
        <v>38</v>
      </c>
      <c r="D26">
        <f t="shared" si="1"/>
        <v>1205.5919718297084</v>
      </c>
      <c r="E26">
        <f t="shared" si="1"/>
        <v>1767.8976265048716</v>
      </c>
      <c r="F26">
        <f t="shared" si="1"/>
        <v>1914.2832224561303</v>
      </c>
      <c r="G26">
        <f t="shared" si="1"/>
        <v>1069.6705426683211</v>
      </c>
      <c r="H26">
        <f t="shared" si="1"/>
        <v>1485.8375826042138</v>
      </c>
      <c r="I26">
        <f t="shared" si="1"/>
        <v>1290.236944937895</v>
      </c>
      <c r="J26">
        <f t="shared" si="1"/>
        <v>1551.2805859492523</v>
      </c>
      <c r="K26">
        <f t="shared" si="1"/>
        <v>2124.787022461152</v>
      </c>
      <c r="L26">
        <f t="shared" si="1"/>
        <v>2202.2050993807979</v>
      </c>
      <c r="M26">
        <f t="shared" si="1"/>
        <v>1179.3522953199752</v>
      </c>
      <c r="N26">
        <f t="shared" si="1"/>
        <v>1914.1312352325581</v>
      </c>
    </row>
    <row r="27" spans="1:14">
      <c r="A27">
        <v>40.014986</v>
      </c>
      <c r="B27">
        <v>-105.270546</v>
      </c>
      <c r="C27" s="18" t="s">
        <v>39</v>
      </c>
      <c r="D27">
        <f t="shared" si="1"/>
        <v>810.26966428613991</v>
      </c>
      <c r="E27">
        <f t="shared" si="1"/>
        <v>1485.7195259302493</v>
      </c>
      <c r="F27">
        <f t="shared" si="1"/>
        <v>1501.7593976787152</v>
      </c>
      <c r="G27">
        <f t="shared" si="1"/>
        <v>619.11648858987519</v>
      </c>
      <c r="H27">
        <f t="shared" si="1"/>
        <v>1032.2945115566638</v>
      </c>
      <c r="I27">
        <f t="shared" si="1"/>
        <v>808.23280153062433</v>
      </c>
      <c r="J27">
        <f t="shared" si="1"/>
        <v>1229.001591614483</v>
      </c>
      <c r="K27">
        <f t="shared" si="1"/>
        <v>1687.6842751335178</v>
      </c>
      <c r="L27">
        <f t="shared" si="1"/>
        <v>1760.6445798977029</v>
      </c>
      <c r="M27">
        <f t="shared" si="1"/>
        <v>700.22811570635167</v>
      </c>
      <c r="N27">
        <f t="shared" si="1"/>
        <v>1502.6869154211624</v>
      </c>
    </row>
    <row r="28" spans="1:14">
      <c r="A28">
        <v>42.720488000000003</v>
      </c>
      <c r="B28">
        <v>-83.034644999999998</v>
      </c>
      <c r="C28" s="18" t="s">
        <v>40</v>
      </c>
      <c r="D28">
        <f t="shared" si="1"/>
        <v>469.77422630696083</v>
      </c>
      <c r="E28">
        <f t="shared" si="1"/>
        <v>859.33137035677191</v>
      </c>
      <c r="F28">
        <f t="shared" si="1"/>
        <v>409.44211582938095</v>
      </c>
      <c r="G28">
        <f t="shared" si="1"/>
        <v>546.71529623218089</v>
      </c>
      <c r="H28">
        <f t="shared" si="1"/>
        <v>134.45946513197978</v>
      </c>
      <c r="I28">
        <f t="shared" si="1"/>
        <v>525.61111727700825</v>
      </c>
      <c r="J28">
        <f t="shared" si="1"/>
        <v>624.18110719720335</v>
      </c>
      <c r="K28">
        <f t="shared" si="1"/>
        <v>527.58257792797735</v>
      </c>
      <c r="L28">
        <f t="shared" si="1"/>
        <v>596.91748949542239</v>
      </c>
      <c r="M28">
        <f t="shared" si="1"/>
        <v>532.81993740032681</v>
      </c>
      <c r="N28">
        <f t="shared" si="1"/>
        <v>413.79209970536994</v>
      </c>
    </row>
    <row r="29" spans="1:14">
      <c r="A29">
        <v>42.784475</v>
      </c>
      <c r="B29">
        <v>-83.239660999999998</v>
      </c>
      <c r="C29" s="18" t="s">
        <v>41</v>
      </c>
      <c r="D29">
        <f t="shared" si="1"/>
        <v>463.83433050375254</v>
      </c>
      <c r="E29">
        <f t="shared" si="1"/>
        <v>864.80304672276111</v>
      </c>
      <c r="F29">
        <f t="shared" si="1"/>
        <v>420.37217991755085</v>
      </c>
      <c r="G29">
        <f t="shared" si="1"/>
        <v>536.7295335342701</v>
      </c>
      <c r="H29">
        <f t="shared" si="1"/>
        <v>123.5790552258011</v>
      </c>
      <c r="I29">
        <f t="shared" si="1"/>
        <v>514.57482165426734</v>
      </c>
      <c r="J29">
        <f t="shared" si="1"/>
        <v>627.37316236240497</v>
      </c>
      <c r="K29">
        <f t="shared" si="1"/>
        <v>538.46311875838148</v>
      </c>
      <c r="L29">
        <f t="shared" si="1"/>
        <v>607.47651024470258</v>
      </c>
      <c r="M29">
        <f t="shared" si="1"/>
        <v>521.52927319401897</v>
      </c>
      <c r="N29">
        <f t="shared" si="1"/>
        <v>424.68232090903206</v>
      </c>
    </row>
    <row r="30" spans="1:14">
      <c r="A30">
        <v>35.110703000000001</v>
      </c>
      <c r="B30">
        <v>-106.60999099999999</v>
      </c>
      <c r="C30" s="18" t="s">
        <v>42</v>
      </c>
      <c r="D30">
        <f t="shared" si="1"/>
        <v>937.62038006910723</v>
      </c>
      <c r="E30">
        <f t="shared" si="1"/>
        <v>1483.4349022162435</v>
      </c>
      <c r="F30">
        <f t="shared" si="1"/>
        <v>1645.2519218910275</v>
      </c>
      <c r="G30">
        <f t="shared" si="1"/>
        <v>833.60716589499884</v>
      </c>
      <c r="H30">
        <f t="shared" si="1"/>
        <v>1243.393658026496</v>
      </c>
      <c r="I30">
        <f t="shared" si="1"/>
        <v>1102.8844429672604</v>
      </c>
      <c r="J30">
        <f t="shared" si="1"/>
        <v>1267.2841852812119</v>
      </c>
      <c r="K30">
        <f t="shared" si="1"/>
        <v>1865.5781051295044</v>
      </c>
      <c r="L30">
        <f t="shared" si="1"/>
        <v>1945.1737095692115</v>
      </c>
      <c r="M30">
        <f t="shared" si="1"/>
        <v>979.08696648096316</v>
      </c>
      <c r="N30">
        <f t="shared" si="1"/>
        <v>1644.7158387006778</v>
      </c>
    </row>
    <row r="31" spans="1:14">
      <c r="A31">
        <v>37.648546000000003</v>
      </c>
      <c r="B31">
        <v>-118.97207899999999</v>
      </c>
      <c r="C31" s="18" t="s">
        <v>43</v>
      </c>
      <c r="D31">
        <f t="shared" si="1"/>
        <v>1558.672925025435</v>
      </c>
      <c r="E31">
        <f t="shared" si="1"/>
        <v>2181.524650566344</v>
      </c>
      <c r="F31">
        <f t="shared" si="1"/>
        <v>2256.0148787104004</v>
      </c>
      <c r="G31">
        <f t="shared" si="1"/>
        <v>1371.8753187089785</v>
      </c>
      <c r="H31">
        <f t="shared" si="1"/>
        <v>1780.5616278599441</v>
      </c>
      <c r="I31">
        <f t="shared" si="1"/>
        <v>1503.2126791196949</v>
      </c>
      <c r="J31">
        <f t="shared" si="1"/>
        <v>1948.0273630746849</v>
      </c>
      <c r="K31">
        <f t="shared" si="1"/>
        <v>2439.7504222158786</v>
      </c>
      <c r="L31">
        <f t="shared" si="1"/>
        <v>2511.0475081125473</v>
      </c>
      <c r="M31">
        <f t="shared" si="1"/>
        <v>1419.5511346304936</v>
      </c>
      <c r="N31">
        <f t="shared" si="1"/>
        <v>2256.8544243092242</v>
      </c>
    </row>
    <row r="32" spans="1:14">
      <c r="A32">
        <v>36.135128999999999</v>
      </c>
      <c r="B32">
        <v>-81.677605999999997</v>
      </c>
      <c r="C32" s="18" t="s">
        <v>44</v>
      </c>
      <c r="D32">
        <f t="shared" si="1"/>
        <v>498.29777869175814</v>
      </c>
      <c r="E32">
        <f t="shared" si="1"/>
        <v>400.9467772049905</v>
      </c>
      <c r="F32">
        <f t="shared" si="1"/>
        <v>318.3125435360144</v>
      </c>
      <c r="G32">
        <f t="shared" si="1"/>
        <v>743.69337038156243</v>
      </c>
      <c r="H32">
        <f t="shared" si="1"/>
        <v>517.30912136189306</v>
      </c>
      <c r="I32">
        <f t="shared" si="1"/>
        <v>910.89153373707506</v>
      </c>
      <c r="J32">
        <f t="shared" si="1"/>
        <v>225.24726920649903</v>
      </c>
      <c r="K32">
        <f t="shared" si="1"/>
        <v>591.27891123401741</v>
      </c>
      <c r="L32">
        <f t="shared" si="1"/>
        <v>676.31519594239035</v>
      </c>
      <c r="M32">
        <f t="shared" si="1"/>
        <v>860.77787997845428</v>
      </c>
      <c r="N32">
        <f t="shared" si="1"/>
        <v>313.78787822297636</v>
      </c>
    </row>
    <row r="33" spans="1:14">
      <c r="A33">
        <v>44.983333999999999</v>
      </c>
      <c r="B33">
        <v>-93.266670000000005</v>
      </c>
      <c r="C33" s="18" t="s">
        <v>45</v>
      </c>
      <c r="D33">
        <f t="shared" si="1"/>
        <v>466.63181442503753</v>
      </c>
      <c r="E33">
        <f t="shared" si="1"/>
        <v>1192.2458041492866</v>
      </c>
      <c r="F33">
        <f t="shared" si="1"/>
        <v>931.45874970591319</v>
      </c>
      <c r="G33">
        <f t="shared" si="1"/>
        <v>234.36106086252025</v>
      </c>
      <c r="H33">
        <f t="shared" si="1"/>
        <v>402.58950457586502</v>
      </c>
      <c r="I33">
        <f t="shared" si="1"/>
        <v>136.63681099168278</v>
      </c>
      <c r="J33">
        <f t="shared" si="1"/>
        <v>908.34098924583213</v>
      </c>
      <c r="K33">
        <f t="shared" si="1"/>
        <v>1053.205066164124</v>
      </c>
      <c r="L33">
        <f t="shared" si="1"/>
        <v>1114.931674867622</v>
      </c>
      <c r="M33">
        <f t="shared" si="1"/>
        <v>0</v>
      </c>
      <c r="N33">
        <f t="shared" si="1"/>
        <v>934.75165430997731</v>
      </c>
    </row>
    <row r="34" spans="1:14">
      <c r="A34">
        <v>38.833882000000003</v>
      </c>
      <c r="B34">
        <v>-104.82136300000001</v>
      </c>
      <c r="C34" s="18" t="s">
        <v>46</v>
      </c>
      <c r="D34">
        <f t="shared" si="1"/>
        <v>787.40559158857559</v>
      </c>
      <c r="E34">
        <f t="shared" si="1"/>
        <v>1437.4090061231727</v>
      </c>
      <c r="F34">
        <f t="shared" si="1"/>
        <v>1488.8166580537084</v>
      </c>
      <c r="G34">
        <f t="shared" si="1"/>
        <v>621.12818173911501</v>
      </c>
      <c r="H34">
        <f t="shared" si="1"/>
        <v>1037.5765559141998</v>
      </c>
      <c r="I34">
        <f t="shared" si="1"/>
        <v>845.28516946906802</v>
      </c>
      <c r="J34">
        <f t="shared" si="1"/>
        <v>1187.9724138143768</v>
      </c>
      <c r="K34">
        <f t="shared" si="1"/>
        <v>1685.4262070193604</v>
      </c>
      <c r="L34">
        <f t="shared" si="1"/>
        <v>1760.6147472298669</v>
      </c>
      <c r="M34">
        <f t="shared" si="1"/>
        <v>729.27394046873474</v>
      </c>
      <c r="N34">
        <f t="shared" si="1"/>
        <v>1489.3379171022618</v>
      </c>
    </row>
    <row r="35" spans="1:14">
      <c r="A35">
        <v>44.983333999999999</v>
      </c>
      <c r="B35">
        <v>-93.266670000000005</v>
      </c>
      <c r="C35" s="18" t="s">
        <v>47</v>
      </c>
      <c r="D35">
        <f t="shared" si="1"/>
        <v>466.63181442503753</v>
      </c>
      <c r="E35">
        <f t="shared" si="1"/>
        <v>1192.2458041492866</v>
      </c>
      <c r="F35">
        <f t="shared" si="1"/>
        <v>931.45874970591319</v>
      </c>
      <c r="G35">
        <f t="shared" si="1"/>
        <v>234.36106086252025</v>
      </c>
      <c r="H35">
        <f t="shared" si="1"/>
        <v>402.58950457586502</v>
      </c>
      <c r="I35">
        <f t="shared" si="1"/>
        <v>136.63681099168278</v>
      </c>
      <c r="J35">
        <f t="shared" si="1"/>
        <v>908.34098924583213</v>
      </c>
      <c r="K35">
        <f t="shared" si="1"/>
        <v>1053.205066164124</v>
      </c>
      <c r="L35">
        <f t="shared" si="1"/>
        <v>1114.931674867622</v>
      </c>
      <c r="M35">
        <f t="shared" si="1"/>
        <v>0</v>
      </c>
      <c r="N35">
        <f t="shared" si="1"/>
        <v>934.75165430997731</v>
      </c>
    </row>
    <row r="36" spans="1:14">
      <c r="A36">
        <v>43.073051999999997</v>
      </c>
      <c r="B36">
        <v>-89.401229999999998</v>
      </c>
      <c r="C36" s="18" t="s">
        <v>48</v>
      </c>
      <c r="D36">
        <f t="shared" si="1"/>
        <v>310.0072090572819</v>
      </c>
      <c r="E36">
        <f t="shared" si="1"/>
        <v>978.22039371583992</v>
      </c>
      <c r="F36">
        <f t="shared" si="1"/>
        <v>705.26538532778034</v>
      </c>
      <c r="G36">
        <f t="shared" si="1"/>
        <v>237.73912889722703</v>
      </c>
      <c r="H36">
        <f t="shared" si="1"/>
        <v>188.72266913144384</v>
      </c>
      <c r="I36">
        <f t="shared" si="1"/>
        <v>288.52109012429611</v>
      </c>
      <c r="J36">
        <f t="shared" si="1"/>
        <v>698.72090659790683</v>
      </c>
      <c r="K36">
        <f t="shared" si="1"/>
        <v>850.66038604951927</v>
      </c>
      <c r="L36">
        <f t="shared" si="1"/>
        <v>919.37161802583853</v>
      </c>
      <c r="M36">
        <f t="shared" si="1"/>
        <v>232.97090986504037</v>
      </c>
      <c r="N36">
        <f t="shared" si="1"/>
        <v>708.12296554126794</v>
      </c>
    </row>
    <row r="37" spans="1:14">
      <c r="A37">
        <v>44.052069000000003</v>
      </c>
      <c r="B37">
        <v>-123.086754</v>
      </c>
      <c r="C37" s="18" t="s">
        <v>49</v>
      </c>
      <c r="D37">
        <f t="shared" ref="D37:N60" si="2">ACOS(COS(RADIANS(90-$A37)) *COS(RADIANS(90-D$1)) +SIN(RADIANS(90-$A37)) *SIN(RADIANS(90-D$1)) *COS(RADIANS($B37-D$2))) *3958.756</f>
        <v>1734.5226464571938</v>
      </c>
      <c r="E37">
        <f t="shared" si="2"/>
        <v>2438.3504533500327</v>
      </c>
      <c r="F37">
        <f t="shared" si="2"/>
        <v>2378.6654836889466</v>
      </c>
      <c r="G37">
        <f t="shared" si="2"/>
        <v>1495.2638266116787</v>
      </c>
      <c r="H37">
        <f t="shared" si="2"/>
        <v>1860.4331409125205</v>
      </c>
      <c r="I37">
        <f t="shared" si="2"/>
        <v>1504.6717088213975</v>
      </c>
      <c r="J37">
        <f t="shared" si="2"/>
        <v>2176.2089531031183</v>
      </c>
      <c r="K37">
        <f t="shared" si="2"/>
        <v>2515.243707800561</v>
      </c>
      <c r="L37">
        <f t="shared" si="2"/>
        <v>2575.067799454589</v>
      </c>
      <c r="M37">
        <f t="shared" si="2"/>
        <v>1462.2155286409275</v>
      </c>
      <c r="N37">
        <f t="shared" si="2"/>
        <v>2381.0089507639755</v>
      </c>
    </row>
    <row r="38" spans="1:14">
      <c r="A38">
        <v>41.520052</v>
      </c>
      <c r="B38">
        <v>-81.556235000000001</v>
      </c>
      <c r="C38" s="18" t="s">
        <v>50</v>
      </c>
      <c r="D38">
        <f t="shared" si="2"/>
        <v>498.47938505413231</v>
      </c>
      <c r="E38">
        <f t="shared" si="2"/>
        <v>773.02686442439199</v>
      </c>
      <c r="F38">
        <f t="shared" si="2"/>
        <v>299.02756591911555</v>
      </c>
      <c r="G38">
        <f t="shared" si="2"/>
        <v>622.64685845684915</v>
      </c>
      <c r="H38">
        <f t="shared" si="2"/>
        <v>232.73254887011731</v>
      </c>
      <c r="I38">
        <f t="shared" si="2"/>
        <v>636.02558209912797</v>
      </c>
      <c r="J38">
        <f t="shared" si="2"/>
        <v>558.74405877627669</v>
      </c>
      <c r="K38">
        <f t="shared" si="2"/>
        <v>447.14340892452515</v>
      </c>
      <c r="L38">
        <f t="shared" si="2"/>
        <v>523.61902182970709</v>
      </c>
      <c r="M38">
        <f t="shared" si="2"/>
        <v>635.2953623693744</v>
      </c>
      <c r="N38">
        <f t="shared" si="2"/>
        <v>303.05519394100617</v>
      </c>
    </row>
    <row r="39" spans="1:14">
      <c r="A39">
        <v>36.135128999999999</v>
      </c>
      <c r="B39">
        <v>-81.677605999999997</v>
      </c>
      <c r="C39" s="18" t="s">
        <v>51</v>
      </c>
      <c r="D39">
        <f t="shared" si="2"/>
        <v>498.29777869175814</v>
      </c>
      <c r="E39">
        <f t="shared" si="2"/>
        <v>400.9467772049905</v>
      </c>
      <c r="F39">
        <f t="shared" si="2"/>
        <v>318.3125435360144</v>
      </c>
      <c r="G39">
        <f t="shared" si="2"/>
        <v>743.69337038156243</v>
      </c>
      <c r="H39">
        <f t="shared" si="2"/>
        <v>517.30912136189306</v>
      </c>
      <c r="I39">
        <f t="shared" si="2"/>
        <v>910.89153373707506</v>
      </c>
      <c r="J39">
        <f t="shared" si="2"/>
        <v>225.24726920649903</v>
      </c>
      <c r="K39">
        <f t="shared" si="2"/>
        <v>591.27891123401741</v>
      </c>
      <c r="L39">
        <f t="shared" si="2"/>
        <v>676.31519594239035</v>
      </c>
      <c r="M39">
        <f t="shared" si="2"/>
        <v>860.77787997845428</v>
      </c>
      <c r="N39">
        <f t="shared" si="2"/>
        <v>313.78787822297636</v>
      </c>
    </row>
    <row r="40" spans="1:14">
      <c r="A40">
        <v>35.960638000000003</v>
      </c>
      <c r="B40">
        <v>-83.920738999999998</v>
      </c>
      <c r="C40" s="18" t="s">
        <v>163</v>
      </c>
      <c r="D40">
        <f t="shared" si="2"/>
        <v>391.07820172635832</v>
      </c>
      <c r="E40">
        <f t="shared" si="2"/>
        <v>410.33226083581832</v>
      </c>
      <c r="F40">
        <f t="shared" si="2"/>
        <v>428.89915819711882</v>
      </c>
      <c r="G40">
        <f t="shared" si="2"/>
        <v>650.58289895115774</v>
      </c>
      <c r="H40">
        <f t="shared" si="2"/>
        <v>492.70407141334488</v>
      </c>
      <c r="I40">
        <f t="shared" si="2"/>
        <v>858.7573754217824</v>
      </c>
      <c r="J40">
        <f t="shared" si="2"/>
        <v>155.08845231212212</v>
      </c>
      <c r="K40">
        <f t="shared" si="2"/>
        <v>698.11444352796889</v>
      </c>
      <c r="L40">
        <f t="shared" si="2"/>
        <v>784.02141550874808</v>
      </c>
      <c r="M40">
        <f t="shared" si="2"/>
        <v>792.54603519952991</v>
      </c>
      <c r="N40">
        <f t="shared" si="2"/>
        <v>425.31398405568143</v>
      </c>
    </row>
    <row r="41" spans="1:14">
      <c r="A41">
        <v>42.784475</v>
      </c>
      <c r="B41">
        <v>-83.239660999999998</v>
      </c>
      <c r="C41" s="18" t="s">
        <v>52</v>
      </c>
      <c r="D41">
        <f t="shared" si="2"/>
        <v>463.83433050375254</v>
      </c>
      <c r="E41">
        <f t="shared" si="2"/>
        <v>864.80304672276111</v>
      </c>
      <c r="F41">
        <f t="shared" si="2"/>
        <v>420.37217991755085</v>
      </c>
      <c r="G41">
        <f t="shared" si="2"/>
        <v>536.7295335342701</v>
      </c>
      <c r="H41">
        <f t="shared" si="2"/>
        <v>123.5790552258011</v>
      </c>
      <c r="I41">
        <f t="shared" si="2"/>
        <v>514.57482165426734</v>
      </c>
      <c r="J41">
        <f t="shared" si="2"/>
        <v>627.37316236240497</v>
      </c>
      <c r="K41">
        <f t="shared" si="2"/>
        <v>538.46311875838148</v>
      </c>
      <c r="L41">
        <f t="shared" si="2"/>
        <v>607.47651024470258</v>
      </c>
      <c r="M41">
        <f t="shared" si="2"/>
        <v>521.52927319401897</v>
      </c>
      <c r="N41">
        <f t="shared" si="2"/>
        <v>424.68232090903206</v>
      </c>
    </row>
    <row r="42" spans="1:14">
      <c r="A42">
        <v>37.648546000000003</v>
      </c>
      <c r="B42">
        <v>-118.97207899999999</v>
      </c>
      <c r="C42" s="18" t="s">
        <v>53</v>
      </c>
      <c r="D42">
        <f t="shared" si="2"/>
        <v>1558.672925025435</v>
      </c>
      <c r="E42">
        <f t="shared" si="2"/>
        <v>2181.524650566344</v>
      </c>
      <c r="F42">
        <f t="shared" si="2"/>
        <v>2256.0148787104004</v>
      </c>
      <c r="G42">
        <f t="shared" si="2"/>
        <v>1371.8753187089785</v>
      </c>
      <c r="H42">
        <f t="shared" si="2"/>
        <v>1780.5616278599441</v>
      </c>
      <c r="I42">
        <f t="shared" si="2"/>
        <v>1503.2126791196949</v>
      </c>
      <c r="J42">
        <f t="shared" si="2"/>
        <v>1948.0273630746849</v>
      </c>
      <c r="K42">
        <f t="shared" si="2"/>
        <v>2439.7504222158786</v>
      </c>
      <c r="L42">
        <f t="shared" si="2"/>
        <v>2511.0475081125473</v>
      </c>
      <c r="M42">
        <f t="shared" si="2"/>
        <v>1419.5511346304936</v>
      </c>
      <c r="N42">
        <f t="shared" si="2"/>
        <v>2256.8544243092242</v>
      </c>
    </row>
    <row r="43" spans="1:14">
      <c r="A43">
        <v>44.983333999999999</v>
      </c>
      <c r="B43">
        <v>-93.266670000000005</v>
      </c>
      <c r="C43" s="18" t="s">
        <v>167</v>
      </c>
      <c r="D43">
        <f t="shared" si="2"/>
        <v>466.63181442503753</v>
      </c>
      <c r="E43">
        <f t="shared" si="2"/>
        <v>1192.2458041492866</v>
      </c>
      <c r="F43">
        <f t="shared" si="2"/>
        <v>931.45874970591319</v>
      </c>
      <c r="G43">
        <f t="shared" si="2"/>
        <v>234.36106086252025</v>
      </c>
      <c r="H43">
        <f t="shared" si="2"/>
        <v>402.58950457586502</v>
      </c>
      <c r="I43">
        <f t="shared" si="2"/>
        <v>136.63681099168278</v>
      </c>
      <c r="J43">
        <f t="shared" si="2"/>
        <v>908.34098924583213</v>
      </c>
      <c r="K43">
        <f t="shared" si="2"/>
        <v>1053.205066164124</v>
      </c>
      <c r="L43">
        <f t="shared" si="2"/>
        <v>1114.931674867622</v>
      </c>
      <c r="M43">
        <f t="shared" si="2"/>
        <v>0</v>
      </c>
      <c r="N43">
        <f t="shared" si="2"/>
        <v>934.75165430997731</v>
      </c>
    </row>
    <row r="44" spans="1:14">
      <c r="A44">
        <v>35.227086999999997</v>
      </c>
      <c r="B44">
        <v>-80.843126999999996</v>
      </c>
      <c r="C44" s="18" t="s">
        <v>54</v>
      </c>
      <c r="D44">
        <f t="shared" si="2"/>
        <v>567.28923967148967</v>
      </c>
      <c r="E44">
        <f t="shared" si="2"/>
        <v>341.47842834698622</v>
      </c>
      <c r="F44">
        <f t="shared" si="2"/>
        <v>329.62454423349982</v>
      </c>
      <c r="G44">
        <f t="shared" si="2"/>
        <v>818.15583102474079</v>
      </c>
      <c r="H44">
        <f t="shared" si="2"/>
        <v>593.58134067838319</v>
      </c>
      <c r="I44">
        <f t="shared" si="2"/>
        <v>988.99898250948149</v>
      </c>
      <c r="J44">
        <f t="shared" si="2"/>
        <v>226.21930598121108</v>
      </c>
      <c r="K44">
        <f t="shared" si="2"/>
        <v>600.24875621328465</v>
      </c>
      <c r="L44">
        <f t="shared" si="2"/>
        <v>683.031597616471</v>
      </c>
      <c r="M44">
        <f t="shared" si="2"/>
        <v>938.87465749867363</v>
      </c>
      <c r="N44">
        <f t="shared" si="2"/>
        <v>323.92061583163286</v>
      </c>
    </row>
    <row r="45" spans="1:14">
      <c r="A45">
        <v>43.740555999999998</v>
      </c>
      <c r="B45">
        <v>-70.277221999999995</v>
      </c>
      <c r="C45" s="18" t="s">
        <v>55</v>
      </c>
      <c r="D45">
        <f t="shared" si="2"/>
        <v>1091.3096342649642</v>
      </c>
      <c r="E45">
        <f t="shared" si="2"/>
        <v>1116.5815461651023</v>
      </c>
      <c r="F45">
        <f t="shared" si="2"/>
        <v>483.97001258890452</v>
      </c>
      <c r="G45">
        <f t="shared" si="2"/>
        <v>1190.4812381271258</v>
      </c>
      <c r="H45">
        <f t="shared" si="2"/>
        <v>774.00015301951544</v>
      </c>
      <c r="I45">
        <f t="shared" si="2"/>
        <v>1078.2627849323439</v>
      </c>
      <c r="J45">
        <f t="shared" si="2"/>
        <v>1024.3806708850102</v>
      </c>
      <c r="K45">
        <f t="shared" si="2"/>
        <v>215.52096609676897</v>
      </c>
      <c r="L45">
        <f t="shared" si="2"/>
        <v>144.39780368151654</v>
      </c>
      <c r="M45">
        <f t="shared" si="2"/>
        <v>1135.0339410668532</v>
      </c>
      <c r="N45">
        <f t="shared" si="2"/>
        <v>489.45458175944145</v>
      </c>
    </row>
    <row r="46" spans="1:14">
      <c r="A46">
        <v>42.358431000000003</v>
      </c>
      <c r="B46">
        <v>-71.059773000000007</v>
      </c>
      <c r="C46" s="18" t="s">
        <v>56</v>
      </c>
      <c r="D46">
        <f t="shared" si="2"/>
        <v>1035.735736043139</v>
      </c>
      <c r="E46">
        <f t="shared" si="2"/>
        <v>1017.0867310469993</v>
      </c>
      <c r="F46">
        <f t="shared" si="2"/>
        <v>393.62269201936448</v>
      </c>
      <c r="G46">
        <f t="shared" si="2"/>
        <v>1155.9867871908164</v>
      </c>
      <c r="H46">
        <f t="shared" si="2"/>
        <v>742.48242124839476</v>
      </c>
      <c r="I46">
        <f t="shared" si="2"/>
        <v>1076.1300808059902</v>
      </c>
      <c r="J46">
        <f t="shared" si="2"/>
        <v>935.92913106167873</v>
      </c>
      <c r="K46">
        <f t="shared" si="2"/>
        <v>120.46780517776691</v>
      </c>
      <c r="L46">
        <f t="shared" si="2"/>
        <v>41.124748188237092</v>
      </c>
      <c r="M46">
        <f t="shared" si="2"/>
        <v>1120.8932026724551</v>
      </c>
      <c r="N46">
        <f t="shared" si="2"/>
        <v>398.56212172331027</v>
      </c>
    </row>
    <row r="47" spans="1:14">
      <c r="A47">
        <v>37.774929</v>
      </c>
      <c r="B47">
        <v>-122.419416</v>
      </c>
      <c r="C47" s="18" t="s">
        <v>57</v>
      </c>
      <c r="D47">
        <f t="shared" si="2"/>
        <v>1741.4141600500825</v>
      </c>
      <c r="E47">
        <f t="shared" si="2"/>
        <v>2370.0795967465356</v>
      </c>
      <c r="F47">
        <f t="shared" si="2"/>
        <v>2434.8939439625519</v>
      </c>
      <c r="G47">
        <f t="shared" si="2"/>
        <v>1547.037877940458</v>
      </c>
      <c r="H47">
        <f t="shared" si="2"/>
        <v>1951.5147237128285</v>
      </c>
      <c r="I47">
        <f t="shared" si="2"/>
        <v>1657.3825760198379</v>
      </c>
      <c r="J47">
        <f t="shared" si="2"/>
        <v>2135.5871475825138</v>
      </c>
      <c r="K47">
        <f t="shared" si="2"/>
        <v>2612.5435790497881</v>
      </c>
      <c r="L47">
        <f t="shared" si="2"/>
        <v>2682.2398031708481</v>
      </c>
      <c r="M47">
        <f t="shared" si="2"/>
        <v>1581.326896927744</v>
      </c>
      <c r="N47">
        <f t="shared" si="2"/>
        <v>2435.9231014696966</v>
      </c>
    </row>
    <row r="48" spans="1:14">
      <c r="A48">
        <v>42.358431000000003</v>
      </c>
      <c r="B48">
        <v>-71.059773000000007</v>
      </c>
      <c r="C48" s="18" t="s">
        <v>58</v>
      </c>
      <c r="D48">
        <f t="shared" si="2"/>
        <v>1035.735736043139</v>
      </c>
      <c r="E48">
        <f t="shared" si="2"/>
        <v>1017.0867310469993</v>
      </c>
      <c r="F48">
        <f t="shared" si="2"/>
        <v>393.62269201936448</v>
      </c>
      <c r="G48">
        <f t="shared" si="2"/>
        <v>1155.9867871908164</v>
      </c>
      <c r="H48">
        <f t="shared" si="2"/>
        <v>742.48242124839476</v>
      </c>
      <c r="I48">
        <f t="shared" si="2"/>
        <v>1076.1300808059902</v>
      </c>
      <c r="J48">
        <f t="shared" si="2"/>
        <v>935.92913106167873</v>
      </c>
      <c r="K48">
        <f t="shared" si="2"/>
        <v>120.46780517776691</v>
      </c>
      <c r="L48">
        <f t="shared" si="2"/>
        <v>41.124748188237092</v>
      </c>
      <c r="M48">
        <f t="shared" si="2"/>
        <v>1120.8932026724551</v>
      </c>
      <c r="N48">
        <f t="shared" si="2"/>
        <v>398.56212172331027</v>
      </c>
    </row>
    <row r="49" spans="1:14">
      <c r="A49">
        <v>32.685884999999999</v>
      </c>
      <c r="B49">
        <v>-117.183089</v>
      </c>
      <c r="C49" s="18" t="s">
        <v>59</v>
      </c>
      <c r="D49">
        <f t="shared" si="2"/>
        <v>1563.1691642162696</v>
      </c>
      <c r="E49">
        <f t="shared" si="2"/>
        <v>2089.3960382890459</v>
      </c>
      <c r="F49">
        <f t="shared" si="2"/>
        <v>2271.8166783500469</v>
      </c>
      <c r="G49">
        <f t="shared" si="2"/>
        <v>1430.7758262884759</v>
      </c>
      <c r="H49">
        <f t="shared" si="2"/>
        <v>1847.0835908347635</v>
      </c>
      <c r="I49">
        <f t="shared" si="2"/>
        <v>1638.8827845397636</v>
      </c>
      <c r="J49">
        <f t="shared" si="2"/>
        <v>1889.0941568059961</v>
      </c>
      <c r="K49">
        <f t="shared" si="2"/>
        <v>2485.458657561172</v>
      </c>
      <c r="L49">
        <f t="shared" si="2"/>
        <v>2563.2132908961016</v>
      </c>
      <c r="M49">
        <f t="shared" si="2"/>
        <v>1533.135398745095</v>
      </c>
      <c r="N49">
        <f t="shared" si="2"/>
        <v>2271.4744419222661</v>
      </c>
    </row>
    <row r="50" spans="1:14">
      <c r="A50">
        <v>38.882334</v>
      </c>
      <c r="B50">
        <v>-77.171091000000004</v>
      </c>
      <c r="C50" s="18" t="s">
        <v>17</v>
      </c>
      <c r="D50">
        <f t="shared" si="2"/>
        <v>701.60808958433893</v>
      </c>
      <c r="E50">
        <f t="shared" si="2"/>
        <v>643.21925937898561</v>
      </c>
      <c r="F50">
        <f t="shared" si="2"/>
        <v>7.4411801216252362</v>
      </c>
      <c r="G50">
        <f t="shared" si="2"/>
        <v>885.59733315448682</v>
      </c>
      <c r="H50">
        <f t="shared" si="2"/>
        <v>525.22465200905128</v>
      </c>
      <c r="I50">
        <f t="shared" si="2"/>
        <v>930.43525840614029</v>
      </c>
      <c r="J50">
        <f t="shared" si="2"/>
        <v>535.60421709958916</v>
      </c>
      <c r="K50">
        <f t="shared" si="2"/>
        <v>279.92960049839593</v>
      </c>
      <c r="L50">
        <f t="shared" si="2"/>
        <v>364.88401202392248</v>
      </c>
      <c r="M50">
        <f t="shared" si="2"/>
        <v>926.24214038361083</v>
      </c>
      <c r="N50">
        <f t="shared" si="2"/>
        <v>8.562831252850085</v>
      </c>
    </row>
    <row r="51" spans="1:14">
      <c r="A51">
        <v>40.636768000000004</v>
      </c>
      <c r="B51">
        <v>-74.909890000000004</v>
      </c>
      <c r="C51" s="18" t="s">
        <v>60</v>
      </c>
      <c r="D51">
        <f t="shared" si="2"/>
        <v>824.26518867957191</v>
      </c>
      <c r="E51">
        <f t="shared" si="2"/>
        <v>806.17083001710489</v>
      </c>
      <c r="F51">
        <f t="shared" si="2"/>
        <v>164.40818592383405</v>
      </c>
      <c r="G51">
        <f t="shared" si="2"/>
        <v>973.68416729479156</v>
      </c>
      <c r="H51">
        <f t="shared" si="2"/>
        <v>576.50016382516901</v>
      </c>
      <c r="I51">
        <f t="shared" si="2"/>
        <v>955.16932254557935</v>
      </c>
      <c r="J51">
        <f t="shared" si="2"/>
        <v>705.33885488279952</v>
      </c>
      <c r="K51">
        <f t="shared" si="2"/>
        <v>113.32443617758561</v>
      </c>
      <c r="L51">
        <f t="shared" si="2"/>
        <v>199.35219571174531</v>
      </c>
      <c r="M51">
        <f t="shared" si="2"/>
        <v>975.20854282883568</v>
      </c>
      <c r="N51">
        <f t="shared" si="2"/>
        <v>170.04546722604567</v>
      </c>
    </row>
    <row r="52" spans="1:14">
      <c r="A52">
        <v>35.198284000000001</v>
      </c>
      <c r="B52">
        <v>-111.651302</v>
      </c>
      <c r="C52" s="18" t="s">
        <v>14</v>
      </c>
      <c r="D52">
        <f t="shared" si="2"/>
        <v>1205.5919718297084</v>
      </c>
      <c r="E52">
        <f t="shared" si="2"/>
        <v>1767.8976265048716</v>
      </c>
      <c r="F52">
        <f t="shared" si="2"/>
        <v>1914.2832224561303</v>
      </c>
      <c r="G52">
        <f t="shared" si="2"/>
        <v>1069.6705426683211</v>
      </c>
      <c r="H52">
        <f t="shared" si="2"/>
        <v>1485.8375826042138</v>
      </c>
      <c r="I52">
        <f t="shared" si="2"/>
        <v>1290.236944937895</v>
      </c>
      <c r="J52">
        <f t="shared" si="2"/>
        <v>1551.2805859492523</v>
      </c>
      <c r="K52">
        <f t="shared" si="2"/>
        <v>2124.787022461152</v>
      </c>
      <c r="L52">
        <f t="shared" si="2"/>
        <v>2202.2050993807979</v>
      </c>
      <c r="M52">
        <f t="shared" si="2"/>
        <v>1179.3522953199752</v>
      </c>
      <c r="N52">
        <f t="shared" si="2"/>
        <v>1914.1312352325581</v>
      </c>
    </row>
    <row r="53" spans="1:14">
      <c r="A53">
        <v>44.983333999999999</v>
      </c>
      <c r="B53">
        <v>-93.266670000000005</v>
      </c>
      <c r="C53" s="18" t="s">
        <v>61</v>
      </c>
      <c r="D53">
        <f t="shared" si="2"/>
        <v>466.63181442503753</v>
      </c>
      <c r="E53">
        <f t="shared" si="2"/>
        <v>1192.2458041492866</v>
      </c>
      <c r="F53">
        <f t="shared" si="2"/>
        <v>931.45874970591319</v>
      </c>
      <c r="G53">
        <f t="shared" si="2"/>
        <v>234.36106086252025</v>
      </c>
      <c r="H53">
        <f t="shared" si="2"/>
        <v>402.58950457586502</v>
      </c>
      <c r="I53">
        <f t="shared" si="2"/>
        <v>136.63681099168278</v>
      </c>
      <c r="J53">
        <f t="shared" si="2"/>
        <v>908.34098924583213</v>
      </c>
      <c r="K53">
        <f t="shared" si="2"/>
        <v>1053.205066164124</v>
      </c>
      <c r="L53">
        <f t="shared" si="2"/>
        <v>1114.931674867622</v>
      </c>
      <c r="M53">
        <f t="shared" si="2"/>
        <v>0</v>
      </c>
      <c r="N53">
        <f t="shared" si="2"/>
        <v>934.75165430997731</v>
      </c>
    </row>
    <row r="54" spans="1:14">
      <c r="A54">
        <v>39.277616000000002</v>
      </c>
      <c r="B54">
        <v>-74.574600000000004</v>
      </c>
      <c r="C54" s="18" t="s">
        <v>62</v>
      </c>
      <c r="D54">
        <f t="shared" si="2"/>
        <v>839.70674176953992</v>
      </c>
      <c r="E54">
        <f t="shared" si="2"/>
        <v>736.56141527843499</v>
      </c>
      <c r="F54">
        <f t="shared" si="2"/>
        <v>134.47126448305218</v>
      </c>
      <c r="G54">
        <f t="shared" si="2"/>
        <v>1011.6079996752627</v>
      </c>
      <c r="H54">
        <f t="shared" si="2"/>
        <v>630.42158264358295</v>
      </c>
      <c r="I54">
        <f t="shared" si="2"/>
        <v>1022.6225074947399</v>
      </c>
      <c r="J54">
        <f t="shared" si="2"/>
        <v>664.84836321714192</v>
      </c>
      <c r="K54">
        <f t="shared" si="2"/>
        <v>164.96695104087783</v>
      </c>
      <c r="L54">
        <f t="shared" si="2"/>
        <v>241.84544569558099</v>
      </c>
      <c r="M54">
        <f t="shared" si="2"/>
        <v>1032.7134796557398</v>
      </c>
      <c r="N54">
        <f t="shared" si="2"/>
        <v>136.63249262486198</v>
      </c>
    </row>
    <row r="55" spans="1:14">
      <c r="A55">
        <v>44.959738000000002</v>
      </c>
      <c r="B55">
        <v>-93.370219000000006</v>
      </c>
      <c r="C55" s="18" t="s">
        <v>63</v>
      </c>
      <c r="D55">
        <f t="shared" si="2"/>
        <v>466.94057719680876</v>
      </c>
      <c r="E55">
        <f t="shared" si="2"/>
        <v>1193.9020397276088</v>
      </c>
      <c r="F55">
        <f t="shared" si="2"/>
        <v>935.60197583868307</v>
      </c>
      <c r="G55">
        <f t="shared" si="2"/>
        <v>232.40833536334924</v>
      </c>
      <c r="H55">
        <f t="shared" si="2"/>
        <v>406.93448420130545</v>
      </c>
      <c r="I55">
        <f t="shared" si="2"/>
        <v>140.22608003784453</v>
      </c>
      <c r="J55">
        <f t="shared" si="2"/>
        <v>909.8681956893389</v>
      </c>
      <c r="K55">
        <f t="shared" si="2"/>
        <v>1058.0428112846525</v>
      </c>
      <c r="L55">
        <f t="shared" si="2"/>
        <v>1119.885092121053</v>
      </c>
      <c r="M55">
        <f t="shared" si="2"/>
        <v>5.3176257804404123</v>
      </c>
      <c r="N55">
        <f t="shared" si="2"/>
        <v>938.87214463644591</v>
      </c>
    </row>
    <row r="56" spans="1:14">
      <c r="A56">
        <v>39.920541</v>
      </c>
      <c r="B56">
        <v>-105.08665000000001</v>
      </c>
      <c r="C56" s="18" t="s">
        <v>64</v>
      </c>
      <c r="D56">
        <f t="shared" si="2"/>
        <v>800.33158894165524</v>
      </c>
      <c r="E56">
        <f t="shared" si="2"/>
        <v>1474.3669776664062</v>
      </c>
      <c r="F56">
        <f t="shared" si="2"/>
        <v>1492.7976581369567</v>
      </c>
      <c r="G56">
        <f t="shared" si="2"/>
        <v>611.29361887722746</v>
      </c>
      <c r="H56">
        <f t="shared" si="2"/>
        <v>1025.0442504355922</v>
      </c>
      <c r="I56">
        <f t="shared" si="2"/>
        <v>804.97334100221917</v>
      </c>
      <c r="J56">
        <f t="shared" si="2"/>
        <v>1217.9747535180279</v>
      </c>
      <c r="K56">
        <f t="shared" si="2"/>
        <v>1679.7713733700732</v>
      </c>
      <c r="L56">
        <f t="shared" si="2"/>
        <v>1752.9703269186605</v>
      </c>
      <c r="M56">
        <f t="shared" si="2"/>
        <v>695.73935338812703</v>
      </c>
      <c r="N56">
        <f t="shared" si="2"/>
        <v>1493.6889072551062</v>
      </c>
    </row>
    <row r="57" spans="1:14">
      <c r="A57">
        <v>47.606209</v>
      </c>
      <c r="B57">
        <v>-122.332071</v>
      </c>
      <c r="C57" s="18" t="s">
        <v>65</v>
      </c>
      <c r="D57">
        <f t="shared" si="2"/>
        <v>1720.2602629443777</v>
      </c>
      <c r="E57">
        <f t="shared" si="2"/>
        <v>2451.535343234324</v>
      </c>
      <c r="F57">
        <f t="shared" si="2"/>
        <v>2321.619199473098</v>
      </c>
      <c r="G57">
        <f t="shared" si="2"/>
        <v>1463.1302824355378</v>
      </c>
      <c r="H57">
        <f t="shared" si="2"/>
        <v>1793.6418594453039</v>
      </c>
      <c r="I57">
        <f t="shared" si="2"/>
        <v>1411.4341444289839</v>
      </c>
      <c r="J57">
        <f t="shared" si="2"/>
        <v>2178.3298805403529</v>
      </c>
      <c r="K57">
        <f t="shared" si="2"/>
        <v>2432.6012748998523</v>
      </c>
      <c r="L57">
        <f t="shared" si="2"/>
        <v>2485.9778073592011</v>
      </c>
      <c r="M57">
        <f t="shared" si="2"/>
        <v>1391.0564964772334</v>
      </c>
      <c r="N57">
        <f t="shared" si="2"/>
        <v>2324.6782996350739</v>
      </c>
    </row>
    <row r="58" spans="1:14">
      <c r="A58">
        <v>37.774929</v>
      </c>
      <c r="B58">
        <v>-122.419416</v>
      </c>
      <c r="C58" s="18" t="s">
        <v>66</v>
      </c>
      <c r="D58">
        <f t="shared" si="2"/>
        <v>1741.4141600500825</v>
      </c>
      <c r="E58">
        <f t="shared" si="2"/>
        <v>2370.0795967465356</v>
      </c>
      <c r="F58">
        <f t="shared" si="2"/>
        <v>2434.8939439625519</v>
      </c>
      <c r="G58">
        <f t="shared" si="2"/>
        <v>1547.037877940458</v>
      </c>
      <c r="H58">
        <f t="shared" si="2"/>
        <v>1951.5147237128285</v>
      </c>
      <c r="I58">
        <f t="shared" si="2"/>
        <v>1657.3825760198379</v>
      </c>
      <c r="J58">
        <f t="shared" si="2"/>
        <v>2135.5871475825138</v>
      </c>
      <c r="K58">
        <f t="shared" si="2"/>
        <v>2612.5435790497881</v>
      </c>
      <c r="L58">
        <f t="shared" si="2"/>
        <v>2682.2398031708481</v>
      </c>
      <c r="M58">
        <f t="shared" si="2"/>
        <v>1581.326896927744</v>
      </c>
      <c r="N58">
        <f t="shared" si="2"/>
        <v>2435.9231014696966</v>
      </c>
    </row>
    <row r="59" spans="1:14">
      <c r="A59">
        <v>40.806862000000002</v>
      </c>
      <c r="B59">
        <v>-96.681679000000003</v>
      </c>
      <c r="C59" s="18" t="s">
        <v>67</v>
      </c>
      <c r="D59">
        <f t="shared" si="2"/>
        <v>375.87205925603945</v>
      </c>
      <c r="E59">
        <f t="shared" si="2"/>
        <v>1109.2787519302815</v>
      </c>
      <c r="F59">
        <f t="shared" si="2"/>
        <v>1047.9608578030159</v>
      </c>
      <c r="G59">
        <f t="shared" si="2"/>
        <v>168.86413554876395</v>
      </c>
      <c r="H59">
        <f t="shared" si="2"/>
        <v>585.30675326555286</v>
      </c>
      <c r="I59">
        <f t="shared" si="2"/>
        <v>471.92457653595403</v>
      </c>
      <c r="J59">
        <f t="shared" si="2"/>
        <v>832.10223724818161</v>
      </c>
      <c r="K59">
        <f t="shared" si="2"/>
        <v>1234.1843396457332</v>
      </c>
      <c r="L59">
        <f t="shared" si="2"/>
        <v>1308.4811277148469</v>
      </c>
      <c r="M59">
        <f t="shared" si="2"/>
        <v>336.30291096018414</v>
      </c>
      <c r="N59">
        <f t="shared" si="2"/>
        <v>1049.0807134040049</v>
      </c>
    </row>
    <row r="60" spans="1:14">
      <c r="A60">
        <v>42.963360000000002</v>
      </c>
      <c r="B60">
        <v>-85.668086000000002</v>
      </c>
      <c r="C60" s="18" t="s">
        <v>68</v>
      </c>
      <c r="D60">
        <f t="shared" si="2"/>
        <v>381.89974366702188</v>
      </c>
      <c r="E60">
        <f t="shared" si="2"/>
        <v>900.32800211822359</v>
      </c>
      <c r="F60">
        <f t="shared" ref="E60:N64" si="3">ACOS(COS(RADIANS(90-$A60)) *COS(RADIANS(90-F$1)) +SIN(RADIANS(90-$A60)) *SIN(RADIANS(90-F$1)) *COS(RADIANS($B60-F$2))) *3958.756</f>
        <v>530.17624324422957</v>
      </c>
      <c r="G60">
        <f t="shared" si="3"/>
        <v>416.5328951357701</v>
      </c>
      <c r="H60">
        <f t="shared" si="3"/>
        <v>0</v>
      </c>
      <c r="I60">
        <f t="shared" si="3"/>
        <v>410.82554362884775</v>
      </c>
      <c r="J60">
        <f t="shared" si="3"/>
        <v>640.39448176228257</v>
      </c>
      <c r="K60">
        <f t="shared" si="3"/>
        <v>662.03086915322581</v>
      </c>
      <c r="L60">
        <f t="shared" si="3"/>
        <v>730.76479417087046</v>
      </c>
      <c r="M60">
        <f t="shared" si="3"/>
        <v>402.58950457586502</v>
      </c>
      <c r="N60">
        <f t="shared" si="3"/>
        <v>533.77184793644881</v>
      </c>
    </row>
    <row r="61" spans="1:14">
      <c r="A61">
        <v>40.714353000000003</v>
      </c>
      <c r="B61">
        <v>-74.005972999999997</v>
      </c>
      <c r="C61" s="18" t="s">
        <v>69</v>
      </c>
      <c r="D61">
        <f>ACOS(COS(RADIANS(90-$A61)) *COS(RADIANS(90-D$1)) +SIN(RADIANS(90-$A61)) *SIN(RADIANS(90-D$1)) *COS(RADIANS($B61-D$2))) *3958.756</f>
        <v>871.90577448197416</v>
      </c>
      <c r="E61">
        <f t="shared" si="3"/>
        <v>835.61013921185736</v>
      </c>
      <c r="F61">
        <f t="shared" si="3"/>
        <v>203.59630322789627</v>
      </c>
      <c r="G61">
        <f t="shared" si="3"/>
        <v>1019.4070465296985</v>
      </c>
      <c r="H61">
        <f t="shared" si="3"/>
        <v>619.53178312082923</v>
      </c>
      <c r="I61">
        <f t="shared" si="3"/>
        <v>992.72335395976495</v>
      </c>
      <c r="J61">
        <f t="shared" si="3"/>
        <v>745.90729840989036</v>
      </c>
      <c r="K61">
        <f t="shared" si="3"/>
        <v>69.592581257275455</v>
      </c>
      <c r="L61">
        <f t="shared" si="3"/>
        <v>154.95130368331158</v>
      </c>
      <c r="M61">
        <f t="shared" si="3"/>
        <v>1016.4563648439521</v>
      </c>
      <c r="N61">
        <f t="shared" si="3"/>
        <v>208.53063050391245</v>
      </c>
    </row>
    <row r="62" spans="1:14">
      <c r="A62">
        <v>44.983333999999999</v>
      </c>
      <c r="B62">
        <v>-93.266670000000005</v>
      </c>
      <c r="C62" s="18" t="s">
        <v>70</v>
      </c>
      <c r="D62">
        <f>ACOS(COS(RADIANS(90-$A62)) *COS(RADIANS(90-D$1)) +SIN(RADIANS(90-$A62)) *SIN(RADIANS(90-D$1)) *COS(RADIANS($B62-D$2))) *3958.756</f>
        <v>466.63181442503753</v>
      </c>
      <c r="E62">
        <f t="shared" si="3"/>
        <v>1192.2458041492866</v>
      </c>
      <c r="F62">
        <f t="shared" si="3"/>
        <v>931.45874970591319</v>
      </c>
      <c r="G62">
        <f t="shared" si="3"/>
        <v>234.36106086252025</v>
      </c>
      <c r="H62">
        <f t="shared" si="3"/>
        <v>402.58950457586502</v>
      </c>
      <c r="I62">
        <f t="shared" si="3"/>
        <v>136.63681099168278</v>
      </c>
      <c r="J62">
        <f t="shared" si="3"/>
        <v>908.34098924583213</v>
      </c>
      <c r="K62">
        <f t="shared" si="3"/>
        <v>1053.205066164124</v>
      </c>
      <c r="L62">
        <f t="shared" si="3"/>
        <v>1114.931674867622</v>
      </c>
      <c r="M62">
        <f t="shared" si="3"/>
        <v>0</v>
      </c>
      <c r="N62">
        <f t="shared" si="3"/>
        <v>934.75165430997731</v>
      </c>
    </row>
    <row r="63" spans="1:14">
      <c r="A63">
        <v>39.629525999999998</v>
      </c>
      <c r="B63">
        <v>-79.955896999999993</v>
      </c>
      <c r="C63" s="18" t="s">
        <v>71</v>
      </c>
      <c r="D63">
        <f>ACOS(COS(RADIANS(90-$A63)) *COS(RADIANS(90-D$1)) +SIN(RADIANS(90-$A63)) *SIN(RADIANS(90-D$1)) *COS(RADIANS($B63-D$2))) *3958.756</f>
        <v>553.07485963694421</v>
      </c>
      <c r="E63">
        <f t="shared" si="3"/>
        <v>649.51241660455162</v>
      </c>
      <c r="F63">
        <f t="shared" si="3"/>
        <v>163.93539520260617</v>
      </c>
      <c r="G63">
        <f t="shared" si="3"/>
        <v>728.10988017330249</v>
      </c>
      <c r="H63">
        <f t="shared" si="3"/>
        <v>375.32609376457128</v>
      </c>
      <c r="I63">
        <f t="shared" si="3"/>
        <v>784.96322784956283</v>
      </c>
      <c r="J63">
        <f t="shared" si="3"/>
        <v>474.58606643628917</v>
      </c>
      <c r="K63">
        <f t="shared" si="3"/>
        <v>387.06398450411569</v>
      </c>
      <c r="L63">
        <f t="shared" si="3"/>
        <v>472.07054929686979</v>
      </c>
      <c r="M63">
        <f t="shared" si="3"/>
        <v>772.87299290405883</v>
      </c>
      <c r="N63">
        <f t="shared" si="3"/>
        <v>165.80633826586708</v>
      </c>
    </row>
    <row r="64" spans="1:14">
      <c r="A64">
        <v>38.685737000000003</v>
      </c>
      <c r="B64">
        <v>-121.082167</v>
      </c>
      <c r="C64" s="18" t="s">
        <v>72</v>
      </c>
      <c r="D64">
        <f>ACOS(COS(RADIANS(90-$A64)) *COS(RADIANS(90-D$1)) +SIN(RADIANS(90-$A64)) *SIN(RADIANS(90-D$1)) *COS(RADIANS($B64-D$2))) *3958.756</f>
        <v>1658.2968201659692</v>
      </c>
      <c r="E64">
        <f t="shared" si="3"/>
        <v>2298.8733715203575</v>
      </c>
      <c r="F64">
        <f t="shared" si="3"/>
        <v>2348.1921628010286</v>
      </c>
      <c r="G64">
        <f t="shared" si="3"/>
        <v>1458.6847142610911</v>
      </c>
      <c r="H64">
        <f t="shared" si="3"/>
        <v>1860.9550763393659</v>
      </c>
      <c r="I64">
        <f t="shared" si="3"/>
        <v>1562.73798366188</v>
      </c>
      <c r="J64">
        <f t="shared" si="3"/>
        <v>2059.7102018264318</v>
      </c>
      <c r="K64">
        <f t="shared" si="3"/>
        <v>2522.4712246531808</v>
      </c>
      <c r="L64">
        <f t="shared" si="3"/>
        <v>2591.4844632811664</v>
      </c>
      <c r="M64">
        <f t="shared" si="3"/>
        <v>1488.1681157658563</v>
      </c>
      <c r="N64">
        <f t="shared" si="3"/>
        <v>2349.350700333744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2"/>
  <sheetViews>
    <sheetView workbookViewId="0"/>
  </sheetViews>
  <sheetFormatPr baseColWidth="10" defaultColWidth="8.83203125" defaultRowHeight="14" x14ac:dyDescent="0"/>
  <cols>
    <col min="1" max="1" width="22.33203125" style="18" bestFit="1" customWidth="1"/>
  </cols>
  <sheetData>
    <row r="1" spans="1:13" s="18" customFormat="1">
      <c r="B1" s="18" t="s">
        <v>3</v>
      </c>
      <c r="C1" s="18" t="s">
        <v>4</v>
      </c>
      <c r="D1" s="18" t="s">
        <v>5</v>
      </c>
      <c r="E1" s="18" t="s">
        <v>6</v>
      </c>
      <c r="F1" s="18" t="s">
        <v>7</v>
      </c>
      <c r="G1" s="18" t="s">
        <v>310</v>
      </c>
      <c r="H1" s="18" t="s">
        <v>8</v>
      </c>
      <c r="I1" s="18" t="s">
        <v>9</v>
      </c>
      <c r="J1" s="18" t="s">
        <v>10</v>
      </c>
      <c r="K1" s="18" t="s">
        <v>311</v>
      </c>
      <c r="L1" s="18" t="s">
        <v>309</v>
      </c>
    </row>
    <row r="2" spans="1:13">
      <c r="A2" s="18" t="s">
        <v>19</v>
      </c>
      <c r="J2">
        <v>0</v>
      </c>
      <c r="L2">
        <v>362.66674262646222</v>
      </c>
      <c r="M2">
        <f>COUNT(B2:L2)</f>
        <v>2</v>
      </c>
    </row>
    <row r="3" spans="1:13">
      <c r="A3" s="18" t="s">
        <v>18</v>
      </c>
      <c r="B3">
        <v>1719.280446908554</v>
      </c>
      <c r="L3">
        <v>2349.7556966089305</v>
      </c>
      <c r="M3">
        <f t="shared" ref="M3:M62" si="0">COUNT(B3:L3)</f>
        <v>2</v>
      </c>
    </row>
    <row r="4" spans="1:13">
      <c r="A4" s="18" t="s">
        <v>16</v>
      </c>
      <c r="B4">
        <v>787.40559158857559</v>
      </c>
      <c r="C4">
        <v>1437.4090061231727</v>
      </c>
      <c r="F4">
        <v>1037.5765559141998</v>
      </c>
      <c r="G4">
        <v>845.28516946906802</v>
      </c>
      <c r="H4">
        <v>1187.9724138143768</v>
      </c>
      <c r="I4">
        <v>1685.4262070193604</v>
      </c>
      <c r="L4">
        <v>1489.3379171022618</v>
      </c>
      <c r="M4">
        <f t="shared" si="0"/>
        <v>7</v>
      </c>
    </row>
    <row r="5" spans="1:13">
      <c r="A5" s="18" t="s">
        <v>13</v>
      </c>
      <c r="C5">
        <v>339.85616771766996</v>
      </c>
      <c r="D5">
        <v>553.34344313990994</v>
      </c>
      <c r="H5">
        <v>56.668524922375539</v>
      </c>
      <c r="M5">
        <f t="shared" si="0"/>
        <v>3</v>
      </c>
    </row>
    <row r="6" spans="1:13">
      <c r="A6" s="18" t="s">
        <v>22</v>
      </c>
      <c r="B6">
        <v>807.22635273030539</v>
      </c>
      <c r="C6">
        <v>1477.3726943881761</v>
      </c>
      <c r="D6">
        <v>1501.1980931881424</v>
      </c>
      <c r="F6">
        <v>1035.4163390191759</v>
      </c>
      <c r="G6">
        <v>817.80468046390763</v>
      </c>
      <c r="H6">
        <v>1222.2209391089762</v>
      </c>
      <c r="L6">
        <v>1502.0386466818284</v>
      </c>
      <c r="M6">
        <f t="shared" si="0"/>
        <v>7</v>
      </c>
    </row>
    <row r="7" spans="1:13">
      <c r="A7" s="18" t="s">
        <v>23</v>
      </c>
      <c r="B7">
        <v>465.97918056895463</v>
      </c>
      <c r="C7">
        <v>1196.8037692319697</v>
      </c>
      <c r="D7">
        <v>946.53440791930188</v>
      </c>
      <c r="K7">
        <v>21.149930688157212</v>
      </c>
      <c r="L7">
        <v>949.72646104898308</v>
      </c>
      <c r="M7">
        <f t="shared" si="0"/>
        <v>5</v>
      </c>
    </row>
    <row r="8" spans="1:13">
      <c r="A8" s="18" t="s">
        <v>24</v>
      </c>
      <c r="C8">
        <v>1485.7195259302493</v>
      </c>
      <c r="H8">
        <v>1229.001591614483</v>
      </c>
      <c r="I8">
        <v>1687.6842751335178</v>
      </c>
      <c r="J8">
        <v>1760.6445798977029</v>
      </c>
      <c r="L8">
        <v>1502.6869154211624</v>
      </c>
      <c r="M8">
        <f t="shared" si="0"/>
        <v>5</v>
      </c>
    </row>
    <row r="9" spans="1:13">
      <c r="A9" s="18" t="s">
        <v>15</v>
      </c>
      <c r="B9">
        <v>1205.5919718297084</v>
      </c>
      <c r="E9">
        <v>1069.6705426683211</v>
      </c>
      <c r="H9">
        <v>1551.2805859492523</v>
      </c>
      <c r="L9">
        <v>1914.1312352325581</v>
      </c>
      <c r="M9">
        <f t="shared" si="0"/>
        <v>4</v>
      </c>
    </row>
    <row r="10" spans="1:13">
      <c r="A10" s="18" t="s">
        <v>25</v>
      </c>
      <c r="B10">
        <v>1683.3677274902564</v>
      </c>
      <c r="L10">
        <v>2374.5858029768019</v>
      </c>
      <c r="M10">
        <f t="shared" si="0"/>
        <v>2</v>
      </c>
    </row>
    <row r="11" spans="1:13">
      <c r="A11" s="18" t="s">
        <v>26</v>
      </c>
      <c r="B11">
        <v>1205.5919718297084</v>
      </c>
      <c r="C11">
        <v>1767.8976265048716</v>
      </c>
      <c r="D11">
        <v>1914.2832224561303</v>
      </c>
      <c r="E11">
        <v>1069.6705426683211</v>
      </c>
      <c r="H11">
        <v>1551.2805859492523</v>
      </c>
      <c r="J11">
        <v>2202.2050993807979</v>
      </c>
      <c r="L11">
        <v>1914.1312352325581</v>
      </c>
      <c r="M11">
        <f t="shared" si="0"/>
        <v>7</v>
      </c>
    </row>
    <row r="12" spans="1:13">
      <c r="A12" s="18" t="s">
        <v>27</v>
      </c>
      <c r="B12">
        <v>466.63181442503753</v>
      </c>
      <c r="C12">
        <v>1192.2458041492866</v>
      </c>
      <c r="E12">
        <v>234.36106086252025</v>
      </c>
      <c r="H12">
        <v>908.34098924583213</v>
      </c>
      <c r="I12">
        <v>1053.205066164124</v>
      </c>
      <c r="J12">
        <v>1114.931674867622</v>
      </c>
      <c r="K12">
        <v>0</v>
      </c>
      <c r="L12">
        <v>934.75165430997731</v>
      </c>
      <c r="M12">
        <f t="shared" si="0"/>
        <v>8</v>
      </c>
    </row>
    <row r="13" spans="1:13">
      <c r="A13" s="18" t="s">
        <v>28</v>
      </c>
      <c r="C13">
        <v>1767.8976265048716</v>
      </c>
      <c r="G13">
        <v>1290.236944937895</v>
      </c>
      <c r="H13">
        <v>1551.2805859492523</v>
      </c>
      <c r="M13">
        <f t="shared" si="0"/>
        <v>3</v>
      </c>
    </row>
    <row r="14" spans="1:13">
      <c r="A14" s="18" t="s">
        <v>29</v>
      </c>
      <c r="K14">
        <v>426.42621130944616</v>
      </c>
      <c r="M14">
        <f t="shared" si="0"/>
        <v>1</v>
      </c>
    </row>
    <row r="15" spans="1:13">
      <c r="A15" s="18" t="s">
        <v>30</v>
      </c>
      <c r="G15">
        <v>983.11444467425179</v>
      </c>
      <c r="H15">
        <v>469.88842900313387</v>
      </c>
      <c r="I15">
        <v>354.37319073189559</v>
      </c>
      <c r="K15">
        <v>967.17672046494647</v>
      </c>
      <c r="L15">
        <v>89.862453645823024</v>
      </c>
      <c r="M15">
        <f t="shared" si="0"/>
        <v>5</v>
      </c>
    </row>
    <row r="16" spans="1:13">
      <c r="A16" s="18" t="s">
        <v>31</v>
      </c>
      <c r="D16">
        <v>1479.2814742329244</v>
      </c>
      <c r="F16">
        <v>1004.3430168071806</v>
      </c>
      <c r="G16">
        <v>772.96274884624279</v>
      </c>
      <c r="H16">
        <v>1218.4373099168663</v>
      </c>
      <c r="I16">
        <v>1661.4828250039534</v>
      </c>
      <c r="K16">
        <v>666.6429748268614</v>
      </c>
      <c r="L16">
        <v>1480.3536224967704</v>
      </c>
      <c r="M16">
        <f t="shared" si="0"/>
        <v>7</v>
      </c>
    </row>
    <row r="17" spans="1:13">
      <c r="A17" s="18" t="s">
        <v>32</v>
      </c>
      <c r="G17">
        <v>808.23280153062433</v>
      </c>
      <c r="H17">
        <v>1229.001591614483</v>
      </c>
      <c r="M17">
        <f t="shared" si="0"/>
        <v>2</v>
      </c>
    </row>
    <row r="18" spans="1:13">
      <c r="A18" s="18" t="s">
        <v>33</v>
      </c>
      <c r="B18">
        <v>1719.280446908554</v>
      </c>
      <c r="I18">
        <v>2473.5109325901722</v>
      </c>
      <c r="M18">
        <f t="shared" si="0"/>
        <v>2</v>
      </c>
    </row>
    <row r="19" spans="1:13">
      <c r="A19" s="18" t="s">
        <v>34</v>
      </c>
      <c r="B19">
        <v>871.90577448197416</v>
      </c>
      <c r="C19">
        <v>835.61013921185736</v>
      </c>
      <c r="H19">
        <v>745.90729840989036</v>
      </c>
      <c r="I19">
        <v>69.592581257275455</v>
      </c>
      <c r="M19">
        <f t="shared" si="0"/>
        <v>4</v>
      </c>
    </row>
    <row r="20" spans="1:13">
      <c r="A20" s="18" t="s">
        <v>35</v>
      </c>
      <c r="C20">
        <v>976.96323084400444</v>
      </c>
      <c r="D20">
        <v>358.00886982929524</v>
      </c>
      <c r="H20">
        <v>900.06481050913271</v>
      </c>
      <c r="I20">
        <v>86.043419202596169</v>
      </c>
      <c r="M20">
        <f t="shared" si="0"/>
        <v>4</v>
      </c>
    </row>
    <row r="21" spans="1:13">
      <c r="A21" s="18" t="s">
        <v>157</v>
      </c>
      <c r="G21">
        <v>136.63681099168278</v>
      </c>
      <c r="K21">
        <v>0</v>
      </c>
      <c r="M21">
        <f t="shared" si="0"/>
        <v>2</v>
      </c>
    </row>
    <row r="22" spans="1:13">
      <c r="A22" s="18" t="s">
        <v>36</v>
      </c>
      <c r="E22">
        <v>1407.4240993917083</v>
      </c>
      <c r="M22">
        <f t="shared" si="0"/>
        <v>1</v>
      </c>
    </row>
    <row r="23" spans="1:13">
      <c r="A23" s="18" t="s">
        <v>37</v>
      </c>
      <c r="C23">
        <v>855.65053419855815</v>
      </c>
      <c r="F23">
        <v>129.36018958439882</v>
      </c>
      <c r="M23">
        <f t="shared" si="0"/>
        <v>2</v>
      </c>
    </row>
    <row r="24" spans="1:13">
      <c r="A24" s="18" t="s">
        <v>38</v>
      </c>
      <c r="G24">
        <v>1290.236944937895</v>
      </c>
      <c r="H24">
        <v>1551.2805859492523</v>
      </c>
      <c r="M24">
        <f t="shared" si="0"/>
        <v>2</v>
      </c>
    </row>
    <row r="25" spans="1:13">
      <c r="A25" s="18" t="s">
        <v>39</v>
      </c>
      <c r="C25">
        <v>1485.7195259302493</v>
      </c>
      <c r="I25">
        <v>1687.6842751335178</v>
      </c>
      <c r="M25">
        <f t="shared" si="0"/>
        <v>2</v>
      </c>
    </row>
    <row r="26" spans="1:13">
      <c r="A26" s="18" t="s">
        <v>40</v>
      </c>
      <c r="G26">
        <v>525.61111727700825</v>
      </c>
      <c r="M26">
        <f t="shared" si="0"/>
        <v>1</v>
      </c>
    </row>
    <row r="27" spans="1:13">
      <c r="A27" s="18" t="s">
        <v>41</v>
      </c>
      <c r="B27">
        <v>463.83433050375254</v>
      </c>
      <c r="J27">
        <v>607.47651024470258</v>
      </c>
      <c r="M27">
        <f t="shared" si="0"/>
        <v>2</v>
      </c>
    </row>
    <row r="28" spans="1:13">
      <c r="A28" s="18" t="s">
        <v>42</v>
      </c>
      <c r="C28">
        <v>1483.4349022162435</v>
      </c>
      <c r="G28">
        <v>1102.8844429672604</v>
      </c>
      <c r="K28">
        <v>979.08696648096316</v>
      </c>
      <c r="L28">
        <v>1644.7158387006778</v>
      </c>
      <c r="M28">
        <f t="shared" si="0"/>
        <v>4</v>
      </c>
    </row>
    <row r="29" spans="1:13">
      <c r="A29" s="18" t="s">
        <v>43</v>
      </c>
      <c r="B29">
        <v>1558.672925025435</v>
      </c>
      <c r="M29">
        <f t="shared" si="0"/>
        <v>1</v>
      </c>
    </row>
    <row r="30" spans="1:13">
      <c r="A30" s="18" t="s">
        <v>44</v>
      </c>
      <c r="C30">
        <v>400.9467772049905</v>
      </c>
      <c r="D30">
        <v>318.3125435360144</v>
      </c>
      <c r="G30">
        <v>910.89153373707506</v>
      </c>
      <c r="M30">
        <f t="shared" si="0"/>
        <v>3</v>
      </c>
    </row>
    <row r="31" spans="1:13">
      <c r="A31" s="18" t="s">
        <v>45</v>
      </c>
      <c r="E31">
        <v>234.36106086251999</v>
      </c>
      <c r="M31">
        <f t="shared" si="0"/>
        <v>1</v>
      </c>
    </row>
    <row r="32" spans="1:13">
      <c r="A32" s="18" t="s">
        <v>46</v>
      </c>
      <c r="F32">
        <v>1037.5765559141998</v>
      </c>
      <c r="M32">
        <f t="shared" si="0"/>
        <v>1</v>
      </c>
    </row>
    <row r="33" spans="1:13">
      <c r="A33" s="18" t="s">
        <v>47</v>
      </c>
      <c r="G33">
        <v>136.63681099168278</v>
      </c>
      <c r="I33">
        <v>1053.205066164124</v>
      </c>
      <c r="L33">
        <v>934.75165430997731</v>
      </c>
      <c r="M33">
        <f t="shared" si="0"/>
        <v>3</v>
      </c>
    </row>
    <row r="34" spans="1:13">
      <c r="A34" s="18" t="s">
        <v>48</v>
      </c>
      <c r="I34">
        <v>850.66038604951927</v>
      </c>
      <c r="L34">
        <v>708.12296554126794</v>
      </c>
      <c r="M34">
        <f t="shared" si="0"/>
        <v>2</v>
      </c>
    </row>
    <row r="35" spans="1:13">
      <c r="A35" s="18" t="s">
        <v>49</v>
      </c>
      <c r="J35">
        <v>2575.067799454589</v>
      </c>
      <c r="M35">
        <f t="shared" si="0"/>
        <v>1</v>
      </c>
    </row>
    <row r="36" spans="1:13">
      <c r="A36" s="18" t="s">
        <v>50</v>
      </c>
      <c r="G36">
        <v>636.02558209912797</v>
      </c>
      <c r="K36">
        <v>635.2953623693744</v>
      </c>
      <c r="M36">
        <f t="shared" si="0"/>
        <v>2</v>
      </c>
    </row>
    <row r="37" spans="1:13">
      <c r="A37" s="18" t="s">
        <v>51</v>
      </c>
      <c r="B37">
        <v>498.29777869175814</v>
      </c>
      <c r="C37">
        <v>400.9467772049905</v>
      </c>
      <c r="M37">
        <f t="shared" si="0"/>
        <v>2</v>
      </c>
    </row>
    <row r="38" spans="1:13">
      <c r="A38" s="18" t="s">
        <v>163</v>
      </c>
      <c r="E38">
        <v>650.58289895115774</v>
      </c>
      <c r="M38">
        <f t="shared" si="0"/>
        <v>1</v>
      </c>
    </row>
    <row r="39" spans="1:13">
      <c r="A39" s="18" t="s">
        <v>52</v>
      </c>
      <c r="C39">
        <v>864.80304672276111</v>
      </c>
      <c r="F39">
        <v>123.5790552258011</v>
      </c>
      <c r="G39">
        <v>514.57482165426734</v>
      </c>
      <c r="M39">
        <f t="shared" si="0"/>
        <v>3</v>
      </c>
    </row>
    <row r="40" spans="1:13">
      <c r="A40" s="18" t="s">
        <v>53</v>
      </c>
      <c r="C40">
        <v>2181.524650566344</v>
      </c>
      <c r="D40">
        <v>2256.0148787104004</v>
      </c>
      <c r="M40">
        <f t="shared" si="0"/>
        <v>2</v>
      </c>
    </row>
    <row r="41" spans="1:13">
      <c r="A41" s="18" t="s">
        <v>167</v>
      </c>
      <c r="E41">
        <v>234.36106086252025</v>
      </c>
      <c r="M41">
        <f t="shared" si="0"/>
        <v>1</v>
      </c>
    </row>
    <row r="42" spans="1:13">
      <c r="A42" s="18" t="s">
        <v>54</v>
      </c>
      <c r="D42">
        <v>329.62454423349982</v>
      </c>
      <c r="F42">
        <v>593.58134067838319</v>
      </c>
      <c r="M42">
        <f t="shared" si="0"/>
        <v>2</v>
      </c>
    </row>
    <row r="43" spans="1:13">
      <c r="A43" s="18" t="s">
        <v>55</v>
      </c>
      <c r="C43">
        <v>1116.5815461651023</v>
      </c>
      <c r="G43">
        <v>1078.2627849323439</v>
      </c>
      <c r="K43">
        <v>1135.0339410668532</v>
      </c>
      <c r="M43">
        <f t="shared" si="0"/>
        <v>3</v>
      </c>
    </row>
    <row r="44" spans="1:13">
      <c r="A44" s="18" t="s">
        <v>56</v>
      </c>
      <c r="H44">
        <v>935.92913106167873</v>
      </c>
      <c r="J44">
        <v>41.124748188237092</v>
      </c>
      <c r="L44">
        <v>398.56212172331027</v>
      </c>
      <c r="M44">
        <f t="shared" si="0"/>
        <v>3</v>
      </c>
    </row>
    <row r="45" spans="1:13">
      <c r="A45" s="18" t="s">
        <v>57</v>
      </c>
      <c r="E45">
        <v>1547.037877940458</v>
      </c>
      <c r="M45">
        <f t="shared" si="0"/>
        <v>1</v>
      </c>
    </row>
    <row r="46" spans="1:13">
      <c r="A46" s="18" t="s">
        <v>58</v>
      </c>
      <c r="C46">
        <v>1017.0867310469993</v>
      </c>
      <c r="D46">
        <v>393.62269201936448</v>
      </c>
      <c r="M46">
        <f t="shared" si="0"/>
        <v>2</v>
      </c>
    </row>
    <row r="47" spans="1:13">
      <c r="A47" s="18" t="s">
        <v>59</v>
      </c>
      <c r="E47">
        <v>1430.7758262884759</v>
      </c>
      <c r="M47">
        <f>COUNT(B47:L47)</f>
        <v>1</v>
      </c>
    </row>
    <row r="48" spans="1:13">
      <c r="A48" s="18" t="s">
        <v>17</v>
      </c>
      <c r="G48">
        <v>930.43525840614029</v>
      </c>
      <c r="H48">
        <v>535.60421709958916</v>
      </c>
      <c r="M48">
        <f t="shared" si="0"/>
        <v>2</v>
      </c>
    </row>
    <row r="49" spans="1:13">
      <c r="A49" s="18" t="s">
        <v>60</v>
      </c>
      <c r="B49">
        <v>824.26518867957191</v>
      </c>
      <c r="I49">
        <v>113.32443617758561</v>
      </c>
      <c r="J49">
        <v>199.35219571174531</v>
      </c>
      <c r="M49">
        <f t="shared" si="0"/>
        <v>3</v>
      </c>
    </row>
    <row r="50" spans="1:13">
      <c r="A50" s="18" t="s">
        <v>14</v>
      </c>
      <c r="H50">
        <v>1551.2805859492523</v>
      </c>
      <c r="J50">
        <v>2202.2050993807979</v>
      </c>
      <c r="M50">
        <f t="shared" si="0"/>
        <v>2</v>
      </c>
    </row>
    <row r="51" spans="1:13">
      <c r="A51" s="18" t="s">
        <v>61</v>
      </c>
      <c r="B51">
        <v>466.63181442503753</v>
      </c>
      <c r="C51">
        <v>1192.2458041492866</v>
      </c>
      <c r="D51">
        <v>931.45874970591319</v>
      </c>
      <c r="G51">
        <v>136.63681099168278</v>
      </c>
      <c r="M51">
        <f t="shared" si="0"/>
        <v>4</v>
      </c>
    </row>
    <row r="52" spans="1:13">
      <c r="A52" s="18" t="s">
        <v>62</v>
      </c>
      <c r="E52">
        <v>1011.6079996752627</v>
      </c>
      <c r="L52">
        <v>136.63249262486198</v>
      </c>
      <c r="M52">
        <f t="shared" si="0"/>
        <v>2</v>
      </c>
    </row>
    <row r="53" spans="1:13">
      <c r="A53" s="18" t="s">
        <v>63</v>
      </c>
      <c r="C53">
        <v>1193.9020397276088</v>
      </c>
      <c r="F53">
        <v>406.93448420130545</v>
      </c>
      <c r="G53">
        <v>140.22608003784453</v>
      </c>
      <c r="H53">
        <v>909.8681956893389</v>
      </c>
      <c r="K53">
        <v>5.3176257804404123</v>
      </c>
      <c r="M53">
        <f t="shared" si="0"/>
        <v>5</v>
      </c>
    </row>
    <row r="54" spans="1:13">
      <c r="A54" s="18" t="s">
        <v>64</v>
      </c>
      <c r="G54">
        <v>804.97334100221917</v>
      </c>
      <c r="H54">
        <v>1217.9747535180279</v>
      </c>
      <c r="I54">
        <v>1679.7713733700732</v>
      </c>
      <c r="M54">
        <f t="shared" si="0"/>
        <v>3</v>
      </c>
    </row>
    <row r="55" spans="1:13">
      <c r="A55" s="18" t="s">
        <v>65</v>
      </c>
      <c r="J55">
        <v>2485.9778073592011</v>
      </c>
      <c r="M55">
        <f t="shared" si="0"/>
        <v>1</v>
      </c>
    </row>
    <row r="56" spans="1:13">
      <c r="A56" s="18" t="s">
        <v>66</v>
      </c>
      <c r="B56">
        <v>1741.4141600500825</v>
      </c>
      <c r="C56">
        <v>2370.0795967465356</v>
      </c>
      <c r="M56">
        <f t="shared" si="0"/>
        <v>2</v>
      </c>
    </row>
    <row r="57" spans="1:13">
      <c r="A57" s="18" t="s">
        <v>67</v>
      </c>
      <c r="E57">
        <v>168.86413554876395</v>
      </c>
      <c r="J57">
        <v>1308.4811277148469</v>
      </c>
      <c r="M57">
        <f t="shared" si="0"/>
        <v>2</v>
      </c>
    </row>
    <row r="58" spans="1:13">
      <c r="A58" s="18" t="s">
        <v>68</v>
      </c>
      <c r="F58">
        <v>0</v>
      </c>
      <c r="M58">
        <f t="shared" si="0"/>
        <v>1</v>
      </c>
    </row>
    <row r="59" spans="1:13">
      <c r="A59" s="18" t="s">
        <v>69</v>
      </c>
      <c r="G59">
        <v>992.72335395976495</v>
      </c>
      <c r="K59">
        <v>1016.4563648439521</v>
      </c>
      <c r="M59">
        <f t="shared" si="0"/>
        <v>2</v>
      </c>
    </row>
    <row r="60" spans="1:13">
      <c r="A60" s="18" t="s">
        <v>70</v>
      </c>
      <c r="B60">
        <v>466.63181442503753</v>
      </c>
      <c r="M60">
        <f t="shared" si="0"/>
        <v>1</v>
      </c>
    </row>
    <row r="61" spans="1:13">
      <c r="A61" s="18" t="s">
        <v>71</v>
      </c>
      <c r="D61">
        <v>163.93539520260617</v>
      </c>
      <c r="H61">
        <v>474.58606643628917</v>
      </c>
      <c r="M61">
        <f t="shared" si="0"/>
        <v>2</v>
      </c>
    </row>
    <row r="62" spans="1:13">
      <c r="A62" s="18" t="s">
        <v>72</v>
      </c>
      <c r="C62">
        <v>2298.8733715203575</v>
      </c>
      <c r="F62">
        <v>1860.9550763393659</v>
      </c>
      <c r="L62">
        <v>2349.350700333744</v>
      </c>
      <c r="M62">
        <f t="shared" si="0"/>
        <v>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5"/>
  <sheetViews>
    <sheetView topLeftCell="G3" workbookViewId="0">
      <selection activeCell="J22" sqref="J22"/>
    </sheetView>
  </sheetViews>
  <sheetFormatPr baseColWidth="10" defaultColWidth="8.83203125" defaultRowHeight="14" x14ac:dyDescent="0"/>
  <cols>
    <col min="1" max="1" width="5" style="5" bestFit="1" customWidth="1"/>
    <col min="2" max="2" width="8.1640625" style="5" bestFit="1" customWidth="1"/>
    <col min="3" max="3" width="27.1640625" bestFit="1" customWidth="1"/>
    <col min="4" max="4" width="18" bestFit="1" customWidth="1"/>
    <col min="5" max="5" width="5.5" style="5" bestFit="1" customWidth="1"/>
    <col min="6" max="6" width="4.1640625" style="5" customWidth="1"/>
    <col min="7" max="7" width="3" style="5" bestFit="1" customWidth="1"/>
    <col min="8" max="8" width="22.33203125" bestFit="1" customWidth="1"/>
    <col min="9" max="9" width="12" customWidth="1"/>
    <col min="10" max="10" width="8.6640625" style="5" customWidth="1"/>
    <col min="11" max="12" width="11.5" style="5" customWidth="1"/>
    <col min="13" max="13" width="11.33203125" style="5" customWidth="1"/>
    <col min="14" max="14" width="12.5" style="5" customWidth="1"/>
    <col min="15" max="15" width="9.6640625" style="5" customWidth="1"/>
    <col min="16" max="16" width="8.6640625" style="5" customWidth="1"/>
    <col min="17" max="17" width="11.1640625" style="5" customWidth="1"/>
    <col min="18" max="18" width="11" style="5" customWidth="1"/>
    <col min="19" max="19" width="12" style="5" bestFit="1" customWidth="1"/>
    <col min="20" max="20" width="10.6640625" style="5" bestFit="1" customWidth="1"/>
    <col min="21" max="21" width="5.5" style="5" bestFit="1" customWidth="1"/>
  </cols>
  <sheetData>
    <row r="1" spans="1:21" s="9" customFormat="1">
      <c r="A1" s="8"/>
      <c r="B1" s="8"/>
      <c r="E1" s="8"/>
      <c r="F1" s="8"/>
      <c r="G1" s="8"/>
      <c r="J1" s="8">
        <v>41307</v>
      </c>
      <c r="K1" s="8">
        <v>41342</v>
      </c>
      <c r="L1" s="8">
        <v>41371</v>
      </c>
      <c r="M1" s="8">
        <v>41387</v>
      </c>
      <c r="N1" s="8">
        <v>41405</v>
      </c>
      <c r="O1" s="8">
        <v>41447</v>
      </c>
      <c r="P1" s="8">
        <v>41459</v>
      </c>
      <c r="Q1" s="8">
        <v>41519</v>
      </c>
      <c r="R1" s="8">
        <v>41539</v>
      </c>
      <c r="S1" s="8">
        <v>41553</v>
      </c>
      <c r="T1" s="8">
        <v>41595</v>
      </c>
      <c r="U1" s="8"/>
    </row>
    <row r="2" spans="1:21">
      <c r="J2" s="5" t="s">
        <v>73</v>
      </c>
      <c r="K2" s="5" t="s">
        <v>75</v>
      </c>
      <c r="L2" s="5" t="s">
        <v>77</v>
      </c>
      <c r="M2" s="5" t="s">
        <v>79</v>
      </c>
      <c r="N2" s="5" t="s">
        <v>81</v>
      </c>
      <c r="O2" s="5" t="s">
        <v>83</v>
      </c>
      <c r="P2" s="5" t="s">
        <v>85</v>
      </c>
      <c r="Q2" s="5" t="s">
        <v>87</v>
      </c>
      <c r="R2" s="5" t="s">
        <v>89</v>
      </c>
      <c r="S2" s="5" t="s">
        <v>91</v>
      </c>
      <c r="T2" s="5" t="s">
        <v>92</v>
      </c>
    </row>
    <row r="3" spans="1:21">
      <c r="J3" s="5" t="s">
        <v>74</v>
      </c>
      <c r="K3" s="5" t="s">
        <v>76</v>
      </c>
      <c r="L3" s="5" t="s">
        <v>78</v>
      </c>
      <c r="M3" s="5" t="s">
        <v>80</v>
      </c>
      <c r="N3" s="5" t="s">
        <v>82</v>
      </c>
      <c r="O3" s="5" t="s">
        <v>84</v>
      </c>
      <c r="P3" s="5" t="s">
        <v>86</v>
      </c>
      <c r="Q3" s="5" t="s">
        <v>88</v>
      </c>
      <c r="R3" s="5" t="s">
        <v>90</v>
      </c>
      <c r="S3" s="5" t="s">
        <v>84</v>
      </c>
      <c r="T3" s="5" t="s">
        <v>93</v>
      </c>
    </row>
    <row r="4" spans="1:21" s="1" customFormat="1">
      <c r="A4" s="3" t="s">
        <v>296</v>
      </c>
      <c r="B4" s="3" t="s">
        <v>295</v>
      </c>
      <c r="C4" s="1" t="s">
        <v>126</v>
      </c>
      <c r="D4" s="1" t="s">
        <v>125</v>
      </c>
      <c r="E4" s="3" t="s">
        <v>124</v>
      </c>
      <c r="F4" s="3" t="s">
        <v>123</v>
      </c>
      <c r="G4" s="3" t="s">
        <v>0</v>
      </c>
      <c r="H4" s="1" t="s">
        <v>1</v>
      </c>
      <c r="I4" s="1" t="s">
        <v>2</v>
      </c>
      <c r="J4" s="2" t="s">
        <v>3</v>
      </c>
      <c r="K4" s="3" t="s">
        <v>4</v>
      </c>
      <c r="L4" s="3" t="s">
        <v>5</v>
      </c>
      <c r="M4" s="3" t="s">
        <v>6</v>
      </c>
      <c r="N4" s="3" t="s">
        <v>7</v>
      </c>
      <c r="O4" s="7" t="s">
        <v>21</v>
      </c>
      <c r="P4" s="3" t="s">
        <v>8</v>
      </c>
      <c r="Q4" s="3" t="s">
        <v>9</v>
      </c>
      <c r="R4" s="3" t="s">
        <v>10</v>
      </c>
      <c r="S4" s="4" t="s">
        <v>11</v>
      </c>
      <c r="T4" s="4" t="s">
        <v>20</v>
      </c>
      <c r="U4" s="3" t="s">
        <v>12</v>
      </c>
    </row>
    <row r="5" spans="1:21">
      <c r="B5" s="5">
        <v>1</v>
      </c>
      <c r="C5" t="s">
        <v>129</v>
      </c>
      <c r="D5" t="s">
        <v>89</v>
      </c>
      <c r="E5" s="5" t="s">
        <v>90</v>
      </c>
      <c r="F5" s="5">
        <v>29</v>
      </c>
      <c r="G5" s="5">
        <v>1</v>
      </c>
      <c r="H5" t="s">
        <v>19</v>
      </c>
      <c r="I5" s="6">
        <v>25000</v>
      </c>
      <c r="R5" s="5">
        <v>15</v>
      </c>
      <c r="T5" s="5">
        <v>45</v>
      </c>
      <c r="U5" s="5">
        <v>60</v>
      </c>
    </row>
    <row r="6" spans="1:21">
      <c r="A6" s="5">
        <v>1</v>
      </c>
      <c r="B6" s="5">
        <v>1</v>
      </c>
      <c r="C6" t="s">
        <v>94</v>
      </c>
      <c r="D6" t="s">
        <v>127</v>
      </c>
      <c r="E6" s="5" t="s">
        <v>128</v>
      </c>
      <c r="F6" s="5">
        <v>32</v>
      </c>
      <c r="G6" s="5">
        <v>2</v>
      </c>
      <c r="H6" t="s">
        <v>18</v>
      </c>
      <c r="I6" s="6">
        <v>12000</v>
      </c>
      <c r="J6" s="5">
        <v>15</v>
      </c>
      <c r="T6" s="5">
        <v>36</v>
      </c>
      <c r="U6" s="5">
        <v>51</v>
      </c>
    </row>
    <row r="7" spans="1:21">
      <c r="A7" s="5">
        <v>1</v>
      </c>
      <c r="B7" s="5">
        <v>1</v>
      </c>
      <c r="C7" t="s">
        <v>99</v>
      </c>
      <c r="D7" t="s">
        <v>137</v>
      </c>
      <c r="E7" s="5" t="s">
        <v>107</v>
      </c>
      <c r="F7" s="5">
        <v>26</v>
      </c>
      <c r="G7" s="5">
        <v>3</v>
      </c>
      <c r="H7" t="s">
        <v>16</v>
      </c>
      <c r="I7" s="6">
        <v>15250</v>
      </c>
      <c r="J7" s="5">
        <v>4</v>
      </c>
      <c r="K7" s="5">
        <v>6</v>
      </c>
      <c r="N7" s="5">
        <v>12</v>
      </c>
      <c r="O7" s="5">
        <v>6</v>
      </c>
      <c r="P7" s="5">
        <v>7</v>
      </c>
      <c r="Q7" s="5">
        <v>12</v>
      </c>
      <c r="U7" s="5">
        <v>47</v>
      </c>
    </row>
    <row r="8" spans="1:21">
      <c r="B8" s="5">
        <v>1</v>
      </c>
      <c r="C8" t="s">
        <v>130</v>
      </c>
      <c r="D8" t="s">
        <v>154</v>
      </c>
      <c r="E8" s="5" t="s">
        <v>86</v>
      </c>
      <c r="F8" s="5">
        <v>34</v>
      </c>
      <c r="G8" s="5">
        <v>4</v>
      </c>
      <c r="H8" t="s">
        <v>13</v>
      </c>
      <c r="I8" s="6">
        <v>32000</v>
      </c>
      <c r="K8" s="5">
        <v>15</v>
      </c>
      <c r="L8" s="5">
        <v>15</v>
      </c>
      <c r="P8" s="5">
        <v>15</v>
      </c>
      <c r="U8" s="5">
        <v>45</v>
      </c>
    </row>
    <row r="9" spans="1:21">
      <c r="A9" s="5">
        <v>1</v>
      </c>
      <c r="B9" s="5">
        <v>1</v>
      </c>
      <c r="C9" t="s">
        <v>99</v>
      </c>
      <c r="D9" t="s">
        <v>113</v>
      </c>
      <c r="E9" s="5" t="s">
        <v>107</v>
      </c>
      <c r="F9" s="5">
        <v>33</v>
      </c>
      <c r="G9" s="5">
        <v>5</v>
      </c>
      <c r="H9" t="s">
        <v>22</v>
      </c>
      <c r="I9" s="6">
        <v>7300</v>
      </c>
      <c r="K9" s="5">
        <v>7</v>
      </c>
      <c r="L9" s="5">
        <v>12</v>
      </c>
      <c r="N9" s="5">
        <v>6</v>
      </c>
      <c r="O9" s="5">
        <v>3</v>
      </c>
      <c r="T9" s="5">
        <v>12</v>
      </c>
      <c r="U9" s="5">
        <v>40</v>
      </c>
    </row>
    <row r="10" spans="1:21">
      <c r="A10" s="5">
        <v>1</v>
      </c>
      <c r="C10" t="s">
        <v>105</v>
      </c>
      <c r="D10" t="s">
        <v>134</v>
      </c>
      <c r="E10" s="5" t="s">
        <v>84</v>
      </c>
      <c r="F10" s="5">
        <v>30</v>
      </c>
      <c r="G10" s="5">
        <v>6</v>
      </c>
      <c r="H10" t="s">
        <v>23</v>
      </c>
      <c r="I10" s="6">
        <v>25750</v>
      </c>
      <c r="L10" s="5">
        <v>15</v>
      </c>
      <c r="S10" s="5">
        <v>30</v>
      </c>
      <c r="T10" s="5">
        <v>9</v>
      </c>
      <c r="U10" s="5">
        <v>54</v>
      </c>
    </row>
    <row r="11" spans="1:21">
      <c r="A11" s="5">
        <v>1</v>
      </c>
      <c r="C11" t="s">
        <v>102</v>
      </c>
      <c r="D11" t="s">
        <v>106</v>
      </c>
      <c r="E11" s="5" t="s">
        <v>107</v>
      </c>
      <c r="F11" s="5">
        <v>24</v>
      </c>
      <c r="G11" s="5">
        <v>7</v>
      </c>
      <c r="H11" t="s">
        <v>24</v>
      </c>
      <c r="I11" s="6">
        <v>9300</v>
      </c>
      <c r="Q11" s="5">
        <v>1</v>
      </c>
      <c r="R11" s="5">
        <v>7</v>
      </c>
      <c r="T11" s="5">
        <v>30</v>
      </c>
      <c r="U11" s="5">
        <v>38</v>
      </c>
    </row>
    <row r="12" spans="1:21">
      <c r="B12" s="5">
        <v>1</v>
      </c>
      <c r="C12" t="s">
        <v>96</v>
      </c>
      <c r="D12" t="s">
        <v>109</v>
      </c>
      <c r="E12" s="5" t="s">
        <v>110</v>
      </c>
      <c r="F12" s="5">
        <v>30</v>
      </c>
      <c r="G12" s="5">
        <v>8</v>
      </c>
      <c r="H12" t="s">
        <v>15</v>
      </c>
      <c r="I12" s="6">
        <v>6200</v>
      </c>
      <c r="J12" s="5">
        <v>3</v>
      </c>
      <c r="M12" s="5">
        <v>12</v>
      </c>
      <c r="P12" s="5">
        <v>6</v>
      </c>
      <c r="T12" s="5">
        <v>15</v>
      </c>
      <c r="U12" s="5">
        <v>36</v>
      </c>
    </row>
    <row r="13" spans="1:21">
      <c r="A13" s="5">
        <v>1</v>
      </c>
      <c r="B13" s="5">
        <v>1</v>
      </c>
      <c r="C13" t="s">
        <v>103</v>
      </c>
      <c r="D13" t="s">
        <v>132</v>
      </c>
      <c r="E13" s="5" t="s">
        <v>133</v>
      </c>
      <c r="F13" s="5">
        <v>27</v>
      </c>
      <c r="G13" s="5">
        <v>9</v>
      </c>
      <c r="H13" t="s">
        <v>25</v>
      </c>
      <c r="I13" s="6">
        <v>6000</v>
      </c>
      <c r="J13" s="5">
        <v>12</v>
      </c>
      <c r="T13" s="5">
        <v>21</v>
      </c>
      <c r="U13" s="5">
        <v>33</v>
      </c>
    </row>
    <row r="14" spans="1:21">
      <c r="A14" s="5">
        <v>1</v>
      </c>
      <c r="C14" t="s">
        <v>160</v>
      </c>
      <c r="D14" t="s">
        <v>109</v>
      </c>
      <c r="E14" s="5" t="s">
        <v>110</v>
      </c>
      <c r="F14" s="5">
        <v>27</v>
      </c>
      <c r="G14" s="5">
        <v>10</v>
      </c>
      <c r="H14" t="s">
        <v>26</v>
      </c>
      <c r="I14" s="6">
        <v>6000</v>
      </c>
      <c r="K14" s="5">
        <v>1</v>
      </c>
      <c r="L14" s="5">
        <v>7</v>
      </c>
      <c r="M14" s="5">
        <v>1</v>
      </c>
      <c r="R14" s="5">
        <v>5</v>
      </c>
      <c r="T14" s="5">
        <v>18</v>
      </c>
      <c r="U14" s="5">
        <v>32</v>
      </c>
    </row>
    <row r="15" spans="1:21">
      <c r="A15" s="5">
        <v>1</v>
      </c>
      <c r="C15" t="s">
        <v>101</v>
      </c>
      <c r="D15" t="s">
        <v>91</v>
      </c>
      <c r="E15" s="5" t="s">
        <v>84</v>
      </c>
      <c r="F15" s="5">
        <v>27</v>
      </c>
      <c r="G15" s="5">
        <v>11</v>
      </c>
      <c r="H15" t="s">
        <v>27</v>
      </c>
      <c r="I15" s="6">
        <v>11900</v>
      </c>
      <c r="P15" s="5">
        <v>2</v>
      </c>
      <c r="Q15" s="5">
        <v>15</v>
      </c>
      <c r="R15" s="5">
        <v>4</v>
      </c>
      <c r="S15" s="5">
        <v>4</v>
      </c>
      <c r="T15" s="5">
        <v>6</v>
      </c>
      <c r="U15" s="5">
        <v>31</v>
      </c>
    </row>
    <row r="16" spans="1:21">
      <c r="A16" s="5">
        <v>1</v>
      </c>
      <c r="C16" t="s">
        <v>160</v>
      </c>
      <c r="D16" t="s">
        <v>109</v>
      </c>
      <c r="E16" s="5" t="s">
        <v>110</v>
      </c>
      <c r="F16" s="5">
        <v>29</v>
      </c>
      <c r="G16" s="5">
        <v>12</v>
      </c>
      <c r="H16" t="s">
        <v>28</v>
      </c>
      <c r="I16" s="6">
        <v>13000</v>
      </c>
      <c r="K16" s="5">
        <v>10</v>
      </c>
      <c r="O16" s="5">
        <v>7</v>
      </c>
      <c r="P16" s="5">
        <v>12</v>
      </c>
      <c r="U16" s="5">
        <v>29</v>
      </c>
    </row>
    <row r="17" spans="1:21">
      <c r="C17" t="s">
        <v>155</v>
      </c>
      <c r="D17" t="s">
        <v>151</v>
      </c>
      <c r="E17" s="5" t="s">
        <v>82</v>
      </c>
      <c r="F17" s="5">
        <v>26</v>
      </c>
      <c r="G17" s="5">
        <v>13</v>
      </c>
      <c r="H17" t="s">
        <v>29</v>
      </c>
      <c r="I17" s="6">
        <v>15000</v>
      </c>
      <c r="S17" s="5">
        <v>24</v>
      </c>
      <c r="U17" s="5">
        <v>24</v>
      </c>
    </row>
    <row r="18" spans="1:21">
      <c r="A18" s="5">
        <v>1</v>
      </c>
      <c r="B18" s="5">
        <v>1</v>
      </c>
      <c r="C18" t="s">
        <v>169</v>
      </c>
      <c r="D18" t="s">
        <v>152</v>
      </c>
      <c r="E18" s="5" t="s">
        <v>93</v>
      </c>
      <c r="F18" s="5">
        <v>27</v>
      </c>
      <c r="G18" s="5">
        <v>14</v>
      </c>
      <c r="H18" t="s">
        <v>30</v>
      </c>
      <c r="I18" s="6">
        <v>10400</v>
      </c>
      <c r="Q18" s="5">
        <v>2</v>
      </c>
      <c r="S18" s="5">
        <v>20</v>
      </c>
      <c r="U18" s="5">
        <v>22</v>
      </c>
    </row>
    <row r="19" spans="1:21">
      <c r="A19" s="5">
        <v>1</v>
      </c>
      <c r="B19" s="5">
        <v>1</v>
      </c>
      <c r="C19" t="s">
        <v>99</v>
      </c>
      <c r="D19" t="s">
        <v>114</v>
      </c>
      <c r="E19" s="5" t="s">
        <v>107</v>
      </c>
      <c r="F19" s="5">
        <v>34</v>
      </c>
      <c r="H19" t="s">
        <v>31</v>
      </c>
      <c r="I19" s="6">
        <v>6300</v>
      </c>
      <c r="N19" s="5">
        <v>5</v>
      </c>
      <c r="O19" s="5">
        <v>1</v>
      </c>
      <c r="Q19" s="5">
        <v>6</v>
      </c>
      <c r="S19" s="5">
        <v>10</v>
      </c>
      <c r="U19" s="5">
        <v>22</v>
      </c>
    </row>
    <row r="20" spans="1:21">
      <c r="B20" s="5">
        <v>1</v>
      </c>
      <c r="C20" t="s">
        <v>96</v>
      </c>
      <c r="D20" t="s">
        <v>106</v>
      </c>
      <c r="E20" s="5" t="s">
        <v>107</v>
      </c>
      <c r="F20" s="5">
        <v>33</v>
      </c>
      <c r="G20" s="5">
        <v>16</v>
      </c>
      <c r="H20" t="s">
        <v>32</v>
      </c>
      <c r="I20" s="6">
        <v>13000</v>
      </c>
      <c r="O20" s="5">
        <v>15</v>
      </c>
      <c r="P20" s="5">
        <v>5</v>
      </c>
      <c r="U20" s="5">
        <v>20</v>
      </c>
    </row>
    <row r="21" spans="1:21">
      <c r="A21" s="5">
        <v>1</v>
      </c>
      <c r="B21" s="5">
        <v>1</v>
      </c>
      <c r="C21" t="s">
        <v>94</v>
      </c>
      <c r="D21" t="s">
        <v>127</v>
      </c>
      <c r="E21" s="5" t="s">
        <v>128</v>
      </c>
      <c r="F21" s="5">
        <v>23</v>
      </c>
      <c r="G21" s="5">
        <v>17</v>
      </c>
      <c r="H21" t="s">
        <v>33</v>
      </c>
      <c r="I21" s="6">
        <v>3600</v>
      </c>
      <c r="J21" s="5">
        <v>7</v>
      </c>
      <c r="R21" s="5">
        <v>12</v>
      </c>
      <c r="U21" s="5">
        <v>19</v>
      </c>
    </row>
    <row r="22" spans="1:21">
      <c r="A22" s="5">
        <v>1</v>
      </c>
      <c r="C22" t="s">
        <v>98</v>
      </c>
      <c r="D22" t="s">
        <v>122</v>
      </c>
      <c r="E22" s="5" t="s">
        <v>111</v>
      </c>
      <c r="F22" s="5">
        <v>30</v>
      </c>
      <c r="G22" s="5">
        <v>18</v>
      </c>
      <c r="H22" t="s">
        <v>34</v>
      </c>
      <c r="I22" s="6">
        <v>2700</v>
      </c>
      <c r="J22" s="5">
        <v>5</v>
      </c>
      <c r="K22" s="5">
        <v>3</v>
      </c>
      <c r="P22" s="5">
        <v>4</v>
      </c>
      <c r="Q22" s="5">
        <v>5</v>
      </c>
      <c r="U22" s="5">
        <v>17</v>
      </c>
    </row>
    <row r="23" spans="1:21">
      <c r="A23" s="5">
        <v>1</v>
      </c>
      <c r="B23" s="5">
        <v>1</v>
      </c>
      <c r="C23" t="s">
        <v>156</v>
      </c>
      <c r="D23" t="s">
        <v>89</v>
      </c>
      <c r="E23" s="5" t="s">
        <v>90</v>
      </c>
      <c r="F23" s="5">
        <v>26</v>
      </c>
      <c r="G23" s="5">
        <v>19</v>
      </c>
      <c r="H23" t="s">
        <v>35</v>
      </c>
      <c r="I23" s="6">
        <v>3100</v>
      </c>
      <c r="K23" s="5">
        <v>4</v>
      </c>
      <c r="L23" s="5">
        <v>5</v>
      </c>
      <c r="Q23" s="5">
        <v>7</v>
      </c>
      <c r="U23" s="5">
        <v>16</v>
      </c>
    </row>
    <row r="24" spans="1:21">
      <c r="A24" s="5">
        <v>1</v>
      </c>
      <c r="C24" t="s">
        <v>101</v>
      </c>
      <c r="D24" t="s">
        <v>91</v>
      </c>
      <c r="E24" s="5" t="s">
        <v>84</v>
      </c>
      <c r="F24" s="5">
        <v>31</v>
      </c>
      <c r="H24" t="s">
        <v>157</v>
      </c>
      <c r="I24" s="6">
        <v>7800</v>
      </c>
      <c r="O24" s="5">
        <v>2</v>
      </c>
      <c r="S24" s="5">
        <v>14</v>
      </c>
      <c r="U24" s="5">
        <v>16</v>
      </c>
    </row>
    <row r="25" spans="1:21">
      <c r="B25" s="5">
        <v>1</v>
      </c>
      <c r="C25" t="s">
        <v>158</v>
      </c>
      <c r="D25" t="s">
        <v>159</v>
      </c>
      <c r="E25" s="5" t="s">
        <v>128</v>
      </c>
      <c r="F25" s="5">
        <v>25</v>
      </c>
      <c r="G25" s="5">
        <v>21</v>
      </c>
      <c r="H25" t="s">
        <v>36</v>
      </c>
      <c r="I25" s="6">
        <v>7500</v>
      </c>
      <c r="M25" s="5">
        <v>15</v>
      </c>
      <c r="U25" s="5">
        <v>15</v>
      </c>
    </row>
    <row r="26" spans="1:21">
      <c r="A26" s="5">
        <v>1</v>
      </c>
      <c r="B26" s="5">
        <v>1</v>
      </c>
      <c r="C26" t="s">
        <v>97</v>
      </c>
      <c r="D26" t="s">
        <v>146</v>
      </c>
      <c r="E26" s="5" t="s">
        <v>82</v>
      </c>
      <c r="F26" s="5">
        <v>31</v>
      </c>
      <c r="H26" t="s">
        <v>37</v>
      </c>
      <c r="I26" s="6">
        <v>7000</v>
      </c>
      <c r="N26" s="5">
        <v>15</v>
      </c>
      <c r="U26" s="5">
        <v>15</v>
      </c>
    </row>
    <row r="27" spans="1:21">
      <c r="A27" s="5">
        <v>1</v>
      </c>
      <c r="C27" t="s">
        <v>160</v>
      </c>
      <c r="D27" t="s">
        <v>109</v>
      </c>
      <c r="E27" s="5" t="s">
        <v>110</v>
      </c>
      <c r="F27" s="5">
        <v>25</v>
      </c>
      <c r="H27" t="s">
        <v>38</v>
      </c>
      <c r="I27" s="6">
        <v>6000</v>
      </c>
      <c r="O27" s="5">
        <v>5</v>
      </c>
      <c r="P27" s="5">
        <v>10</v>
      </c>
      <c r="U27" s="5">
        <v>15</v>
      </c>
    </row>
    <row r="28" spans="1:21">
      <c r="A28" s="5">
        <v>1</v>
      </c>
      <c r="B28" s="5">
        <v>1</v>
      </c>
      <c r="C28" t="s">
        <v>99</v>
      </c>
      <c r="D28" t="s">
        <v>106</v>
      </c>
      <c r="E28" s="5" t="s">
        <v>107</v>
      </c>
      <c r="F28" s="5">
        <v>31</v>
      </c>
      <c r="G28" s="5">
        <v>24</v>
      </c>
      <c r="H28" t="s">
        <v>39</v>
      </c>
      <c r="I28" s="6">
        <v>5000</v>
      </c>
      <c r="K28" s="5">
        <v>12</v>
      </c>
      <c r="U28" s="5">
        <v>12</v>
      </c>
    </row>
    <row r="29" spans="1:21">
      <c r="A29" s="5">
        <v>1</v>
      </c>
      <c r="B29" s="5">
        <v>1</v>
      </c>
      <c r="C29" t="s">
        <v>97</v>
      </c>
      <c r="D29" t="s">
        <v>108</v>
      </c>
      <c r="E29" s="5" t="s">
        <v>82</v>
      </c>
      <c r="F29" s="5">
        <v>29</v>
      </c>
      <c r="H29" t="s">
        <v>40</v>
      </c>
      <c r="I29" s="6">
        <v>8000</v>
      </c>
      <c r="O29" s="5">
        <v>12</v>
      </c>
      <c r="U29" s="5">
        <v>12</v>
      </c>
    </row>
    <row r="30" spans="1:21">
      <c r="A30" s="5">
        <v>1</v>
      </c>
      <c r="B30" s="5">
        <v>1</v>
      </c>
      <c r="C30" t="s">
        <v>97</v>
      </c>
      <c r="D30" t="s">
        <v>119</v>
      </c>
      <c r="E30" s="5" t="s">
        <v>82</v>
      </c>
      <c r="F30" s="5">
        <v>23</v>
      </c>
      <c r="H30" t="s">
        <v>41</v>
      </c>
      <c r="I30" s="6">
        <v>1500</v>
      </c>
      <c r="J30" s="5">
        <v>6</v>
      </c>
      <c r="R30" s="5">
        <v>6</v>
      </c>
      <c r="U30" s="5">
        <v>12</v>
      </c>
    </row>
    <row r="31" spans="1:21">
      <c r="A31" s="5">
        <v>1</v>
      </c>
      <c r="C31" t="s">
        <v>174</v>
      </c>
      <c r="D31" t="s">
        <v>141</v>
      </c>
      <c r="E31" s="5" t="s">
        <v>142</v>
      </c>
      <c r="F31" s="5">
        <v>30</v>
      </c>
      <c r="H31" t="s">
        <v>42</v>
      </c>
      <c r="I31" s="6">
        <v>5000</v>
      </c>
      <c r="S31" s="5">
        <v>12</v>
      </c>
      <c r="U31" s="5">
        <v>12</v>
      </c>
    </row>
    <row r="32" spans="1:21">
      <c r="A32" s="5">
        <v>1</v>
      </c>
      <c r="B32" s="5">
        <v>1</v>
      </c>
      <c r="C32" t="s">
        <v>184</v>
      </c>
      <c r="D32" t="s">
        <v>147</v>
      </c>
      <c r="E32" s="5" t="s">
        <v>133</v>
      </c>
      <c r="F32" s="5">
        <v>41</v>
      </c>
      <c r="G32" s="5">
        <v>28</v>
      </c>
      <c r="H32" t="s">
        <v>43</v>
      </c>
      <c r="I32" s="6">
        <v>800</v>
      </c>
      <c r="J32" s="5">
        <v>10</v>
      </c>
      <c r="U32" s="5">
        <v>10</v>
      </c>
    </row>
    <row r="33" spans="1:21">
      <c r="A33" s="5">
        <v>1</v>
      </c>
      <c r="B33" s="5">
        <v>1</v>
      </c>
      <c r="C33" t="s">
        <v>169</v>
      </c>
      <c r="D33" t="s">
        <v>116</v>
      </c>
      <c r="E33" s="5" t="s">
        <v>117</v>
      </c>
      <c r="F33" s="5">
        <v>23</v>
      </c>
      <c r="H33" t="s">
        <v>44</v>
      </c>
      <c r="I33" s="6">
        <v>2000</v>
      </c>
      <c r="L33" s="5">
        <v>10</v>
      </c>
      <c r="U33" s="5">
        <v>10</v>
      </c>
    </row>
    <row r="34" spans="1:21">
      <c r="A34" s="5">
        <v>1</v>
      </c>
      <c r="B34" s="5">
        <v>1</v>
      </c>
      <c r="C34" t="s">
        <v>161</v>
      </c>
      <c r="D34" t="s">
        <v>91</v>
      </c>
      <c r="E34" s="5" t="s">
        <v>84</v>
      </c>
      <c r="F34" s="5">
        <v>27</v>
      </c>
      <c r="H34" t="s">
        <v>45</v>
      </c>
      <c r="I34" s="6">
        <v>1500</v>
      </c>
      <c r="M34" s="5">
        <v>10</v>
      </c>
      <c r="U34" s="5">
        <v>10</v>
      </c>
    </row>
    <row r="35" spans="1:21">
      <c r="A35" s="5">
        <v>1</v>
      </c>
      <c r="B35" s="5">
        <v>1</v>
      </c>
      <c r="C35" t="s">
        <v>99</v>
      </c>
      <c r="D35" t="s">
        <v>137</v>
      </c>
      <c r="E35" s="5" t="s">
        <v>107</v>
      </c>
      <c r="F35" s="5">
        <v>33</v>
      </c>
      <c r="H35" t="s">
        <v>46</v>
      </c>
      <c r="I35" s="6">
        <v>1500</v>
      </c>
      <c r="N35" s="5">
        <v>10</v>
      </c>
      <c r="U35" s="5">
        <v>10</v>
      </c>
    </row>
    <row r="36" spans="1:21">
      <c r="C36" t="s">
        <v>155</v>
      </c>
      <c r="D36" t="s">
        <v>91</v>
      </c>
      <c r="E36" s="5" t="s">
        <v>84</v>
      </c>
      <c r="F36" s="5">
        <v>32</v>
      </c>
      <c r="H36" t="s">
        <v>47</v>
      </c>
      <c r="I36" s="6">
        <v>5000</v>
      </c>
      <c r="O36" s="5">
        <v>10</v>
      </c>
      <c r="U36" s="5">
        <v>10</v>
      </c>
    </row>
    <row r="37" spans="1:21">
      <c r="B37" s="5">
        <v>1</v>
      </c>
      <c r="C37" t="s">
        <v>158</v>
      </c>
      <c r="D37" t="s">
        <v>135</v>
      </c>
      <c r="E37" s="5" t="s">
        <v>136</v>
      </c>
      <c r="F37" s="5">
        <v>24</v>
      </c>
      <c r="H37" t="s">
        <v>48</v>
      </c>
      <c r="I37" s="6">
        <v>2500</v>
      </c>
      <c r="Q37" s="5">
        <v>10</v>
      </c>
      <c r="U37" s="5">
        <v>10</v>
      </c>
    </row>
    <row r="38" spans="1:21">
      <c r="A38" s="5">
        <v>1</v>
      </c>
      <c r="B38" s="5">
        <v>1</v>
      </c>
      <c r="C38" t="s">
        <v>94</v>
      </c>
      <c r="D38" t="s">
        <v>162</v>
      </c>
      <c r="E38" s="5" t="s">
        <v>128</v>
      </c>
      <c r="F38" s="5">
        <v>23</v>
      </c>
      <c r="H38" t="s">
        <v>49</v>
      </c>
      <c r="I38" s="6">
        <v>2000</v>
      </c>
      <c r="R38" s="5">
        <v>10</v>
      </c>
      <c r="U38" s="5">
        <v>10</v>
      </c>
    </row>
    <row r="39" spans="1:21">
      <c r="C39" t="s">
        <v>155</v>
      </c>
      <c r="D39" t="s">
        <v>120</v>
      </c>
      <c r="E39" s="5" t="s">
        <v>121</v>
      </c>
      <c r="F39" s="5">
        <v>27</v>
      </c>
      <c r="G39" s="5">
        <v>35</v>
      </c>
      <c r="H39" t="s">
        <v>50</v>
      </c>
      <c r="I39" s="6">
        <v>3000</v>
      </c>
      <c r="S39" s="5">
        <v>8</v>
      </c>
      <c r="U39" s="5">
        <v>8</v>
      </c>
    </row>
    <row r="40" spans="1:21">
      <c r="A40" s="5">
        <v>1</v>
      </c>
      <c r="B40" s="5">
        <v>1</v>
      </c>
      <c r="C40" t="s">
        <v>169</v>
      </c>
      <c r="D40" t="s">
        <v>116</v>
      </c>
      <c r="E40" s="5" t="s">
        <v>117</v>
      </c>
      <c r="F40" s="5">
        <v>27</v>
      </c>
      <c r="G40" s="5">
        <v>36</v>
      </c>
      <c r="H40" t="s">
        <v>51</v>
      </c>
      <c r="I40" s="6">
        <v>1050</v>
      </c>
      <c r="J40" s="5">
        <v>2</v>
      </c>
      <c r="K40" s="5">
        <v>5</v>
      </c>
      <c r="U40" s="5">
        <v>7</v>
      </c>
    </row>
    <row r="41" spans="1:21">
      <c r="B41" s="5">
        <v>1</v>
      </c>
      <c r="C41" t="s">
        <v>95</v>
      </c>
      <c r="D41" t="s">
        <v>164</v>
      </c>
      <c r="E41" s="5" t="s">
        <v>165</v>
      </c>
      <c r="F41" s="5">
        <v>27</v>
      </c>
      <c r="H41" t="s">
        <v>163</v>
      </c>
      <c r="I41" s="6">
        <v>1250</v>
      </c>
      <c r="M41" s="5">
        <v>7</v>
      </c>
      <c r="U41" s="5">
        <v>7</v>
      </c>
    </row>
    <row r="42" spans="1:21">
      <c r="A42" s="5">
        <v>1</v>
      </c>
      <c r="B42" s="5">
        <v>1</v>
      </c>
      <c r="C42" t="s">
        <v>97</v>
      </c>
      <c r="D42" t="s">
        <v>119</v>
      </c>
      <c r="E42" s="5" t="s">
        <v>82</v>
      </c>
      <c r="F42" s="5">
        <v>32</v>
      </c>
      <c r="H42" t="s">
        <v>52</v>
      </c>
      <c r="I42" s="6">
        <v>1000</v>
      </c>
      <c r="N42" s="5">
        <v>7</v>
      </c>
      <c r="U42" s="5">
        <v>7</v>
      </c>
    </row>
    <row r="43" spans="1:21">
      <c r="A43" s="5">
        <v>1</v>
      </c>
      <c r="B43" s="5">
        <v>1</v>
      </c>
      <c r="C43" t="s">
        <v>166</v>
      </c>
      <c r="D43" t="s">
        <v>147</v>
      </c>
      <c r="E43" s="5" t="s">
        <v>133</v>
      </c>
      <c r="F43" s="5">
        <v>38</v>
      </c>
      <c r="G43" s="5">
        <v>39</v>
      </c>
      <c r="H43" t="s">
        <v>53</v>
      </c>
      <c r="I43" s="6">
        <v>1000</v>
      </c>
      <c r="L43" s="5">
        <v>6</v>
      </c>
      <c r="U43" s="5">
        <v>6</v>
      </c>
    </row>
    <row r="44" spans="1:21">
      <c r="A44" s="5">
        <v>1</v>
      </c>
      <c r="B44" s="5">
        <v>1</v>
      </c>
      <c r="C44" t="s">
        <v>168</v>
      </c>
      <c r="D44" t="s">
        <v>91</v>
      </c>
      <c r="E44" s="5" t="s">
        <v>84</v>
      </c>
      <c r="F44" s="5">
        <v>27</v>
      </c>
      <c r="H44" t="s">
        <v>167</v>
      </c>
      <c r="I44" s="6">
        <v>1000</v>
      </c>
      <c r="M44" s="5">
        <v>6</v>
      </c>
      <c r="U44" s="5">
        <v>6</v>
      </c>
    </row>
    <row r="45" spans="1:21">
      <c r="A45" s="5">
        <v>1</v>
      </c>
      <c r="B45" s="5">
        <v>1</v>
      </c>
      <c r="C45" t="s">
        <v>169</v>
      </c>
      <c r="D45" t="s">
        <v>148</v>
      </c>
      <c r="E45" s="5" t="s">
        <v>117</v>
      </c>
      <c r="F45" s="5">
        <v>31</v>
      </c>
      <c r="H45" t="s">
        <v>54</v>
      </c>
      <c r="I45" s="6">
        <v>800</v>
      </c>
      <c r="L45" s="5">
        <v>2</v>
      </c>
      <c r="N45" s="5">
        <v>4</v>
      </c>
      <c r="U45" s="5">
        <v>6</v>
      </c>
    </row>
    <row r="46" spans="1:21">
      <c r="C46" t="s">
        <v>104</v>
      </c>
      <c r="D46" t="s">
        <v>153</v>
      </c>
      <c r="E46" s="5" t="s">
        <v>131</v>
      </c>
      <c r="F46" s="5">
        <v>42</v>
      </c>
      <c r="H46" t="s">
        <v>55</v>
      </c>
      <c r="I46" s="6">
        <v>2000</v>
      </c>
      <c r="S46" s="5">
        <v>6</v>
      </c>
      <c r="U46" s="5">
        <v>6</v>
      </c>
    </row>
    <row r="47" spans="1:21">
      <c r="A47" s="5">
        <v>1</v>
      </c>
      <c r="B47" s="5">
        <v>1</v>
      </c>
      <c r="C47" t="s">
        <v>166</v>
      </c>
      <c r="D47" t="s">
        <v>144</v>
      </c>
      <c r="E47" s="5" t="s">
        <v>145</v>
      </c>
      <c r="F47" s="5">
        <v>22</v>
      </c>
      <c r="H47" t="s">
        <v>56</v>
      </c>
      <c r="I47" s="6">
        <v>1150</v>
      </c>
      <c r="P47" s="5">
        <v>1</v>
      </c>
      <c r="R47" s="5">
        <v>2</v>
      </c>
      <c r="T47" s="5">
        <v>3</v>
      </c>
      <c r="U47" s="5">
        <v>6</v>
      </c>
    </row>
    <row r="48" spans="1:21">
      <c r="B48" s="5">
        <v>1</v>
      </c>
      <c r="C48" t="s">
        <v>130</v>
      </c>
      <c r="D48" t="s">
        <v>143</v>
      </c>
      <c r="E48" s="5" t="s">
        <v>133</v>
      </c>
      <c r="F48" s="5">
        <v>29</v>
      </c>
      <c r="G48" s="5">
        <v>44</v>
      </c>
      <c r="H48" t="s">
        <v>57</v>
      </c>
      <c r="I48" s="6">
        <v>500</v>
      </c>
      <c r="M48" s="5">
        <v>5</v>
      </c>
      <c r="U48" s="5">
        <v>5</v>
      </c>
    </row>
    <row r="49" spans="1:21">
      <c r="A49" s="5">
        <v>1</v>
      </c>
      <c r="B49" s="5">
        <v>1</v>
      </c>
      <c r="C49" t="s">
        <v>166</v>
      </c>
      <c r="D49" t="s">
        <v>144</v>
      </c>
      <c r="E49" s="5" t="s">
        <v>145</v>
      </c>
      <c r="F49" s="5">
        <v>33</v>
      </c>
      <c r="G49" s="5">
        <v>45</v>
      </c>
      <c r="H49" t="s">
        <v>58</v>
      </c>
      <c r="I49" s="6">
        <v>600</v>
      </c>
      <c r="L49" s="5">
        <v>4</v>
      </c>
      <c r="U49" s="5">
        <v>4</v>
      </c>
    </row>
    <row r="50" spans="1:21">
      <c r="C50" t="s">
        <v>155</v>
      </c>
      <c r="D50" t="s">
        <v>170</v>
      </c>
      <c r="E50" s="5" t="s">
        <v>133</v>
      </c>
      <c r="F50" s="5">
        <v>32</v>
      </c>
      <c r="H50" t="s">
        <v>59</v>
      </c>
      <c r="I50" s="6">
        <v>300</v>
      </c>
      <c r="M50" s="5">
        <v>4</v>
      </c>
      <c r="U50" s="5">
        <v>4</v>
      </c>
    </row>
    <row r="51" spans="1:21">
      <c r="B51" s="5">
        <v>1</v>
      </c>
      <c r="C51" t="s">
        <v>171</v>
      </c>
      <c r="D51" t="s">
        <v>112</v>
      </c>
      <c r="E51" s="5" t="s">
        <v>93</v>
      </c>
      <c r="F51" s="5">
        <v>30</v>
      </c>
      <c r="H51" t="s">
        <v>17</v>
      </c>
      <c r="I51" s="6">
        <v>1500</v>
      </c>
      <c r="O51" s="5">
        <v>4</v>
      </c>
      <c r="U51" s="5">
        <v>4</v>
      </c>
    </row>
    <row r="52" spans="1:21">
      <c r="A52" s="5">
        <v>1</v>
      </c>
      <c r="B52" s="5">
        <v>1</v>
      </c>
      <c r="C52" t="s">
        <v>297</v>
      </c>
      <c r="D52" t="s">
        <v>172</v>
      </c>
      <c r="E52" s="5" t="s">
        <v>140</v>
      </c>
      <c r="F52" s="5">
        <v>28</v>
      </c>
      <c r="H52" t="s">
        <v>60</v>
      </c>
      <c r="I52" s="6">
        <v>600</v>
      </c>
      <c r="Q52" s="5">
        <v>4</v>
      </c>
      <c r="U52" s="5">
        <v>4</v>
      </c>
    </row>
    <row r="53" spans="1:21">
      <c r="A53" s="5">
        <v>1</v>
      </c>
      <c r="B53" s="5">
        <v>1</v>
      </c>
      <c r="C53" t="s">
        <v>173</v>
      </c>
      <c r="D53" t="s">
        <v>109</v>
      </c>
      <c r="E53" s="5" t="s">
        <v>110</v>
      </c>
      <c r="F53" s="5">
        <v>26</v>
      </c>
      <c r="H53" t="s">
        <v>14</v>
      </c>
      <c r="I53" s="6">
        <v>900</v>
      </c>
      <c r="P53" s="5">
        <v>3</v>
      </c>
      <c r="R53" s="5">
        <v>1</v>
      </c>
      <c r="U53" s="5">
        <v>4</v>
      </c>
    </row>
    <row r="54" spans="1:21">
      <c r="A54" s="5">
        <v>1</v>
      </c>
      <c r="C54" t="s">
        <v>101</v>
      </c>
      <c r="D54" t="s">
        <v>91</v>
      </c>
      <c r="E54" s="5" t="s">
        <v>84</v>
      </c>
      <c r="F54" s="5">
        <v>27</v>
      </c>
      <c r="G54" s="5">
        <v>50</v>
      </c>
      <c r="H54" t="s">
        <v>61</v>
      </c>
      <c r="I54" s="6">
        <v>500</v>
      </c>
      <c r="L54" s="5">
        <v>3</v>
      </c>
      <c r="U54" s="5">
        <v>3</v>
      </c>
    </row>
    <row r="55" spans="1:21">
      <c r="A55" s="5">
        <v>1</v>
      </c>
      <c r="B55" s="5">
        <v>1</v>
      </c>
      <c r="C55" t="s">
        <v>175</v>
      </c>
      <c r="D55" t="s">
        <v>139</v>
      </c>
      <c r="E55" s="5" t="s">
        <v>140</v>
      </c>
      <c r="F55" s="5">
        <v>24</v>
      </c>
      <c r="H55" t="s">
        <v>62</v>
      </c>
      <c r="I55" s="6">
        <v>200</v>
      </c>
      <c r="M55" s="5">
        <v>3</v>
      </c>
      <c r="U55" s="5">
        <v>3</v>
      </c>
    </row>
    <row r="56" spans="1:21">
      <c r="B56" s="5">
        <v>1</v>
      </c>
      <c r="C56" t="s">
        <v>176</v>
      </c>
      <c r="D56" t="s">
        <v>115</v>
      </c>
      <c r="E56" s="5" t="s">
        <v>84</v>
      </c>
      <c r="F56" s="5">
        <v>35</v>
      </c>
      <c r="H56" t="s">
        <v>63</v>
      </c>
      <c r="I56" s="6">
        <v>400</v>
      </c>
      <c r="N56" s="5">
        <v>3</v>
      </c>
      <c r="U56" s="5">
        <v>3</v>
      </c>
    </row>
    <row r="57" spans="1:21">
      <c r="A57" s="5">
        <v>1</v>
      </c>
      <c r="B57" s="5">
        <v>1</v>
      </c>
      <c r="C57" t="s">
        <v>168</v>
      </c>
      <c r="D57" t="s">
        <v>118</v>
      </c>
      <c r="E57" s="5" t="s">
        <v>107</v>
      </c>
      <c r="F57" s="5">
        <v>32</v>
      </c>
      <c r="H57" t="s">
        <v>64</v>
      </c>
      <c r="I57" s="6">
        <v>500</v>
      </c>
      <c r="Q57" s="5">
        <v>3</v>
      </c>
      <c r="U57" s="5">
        <v>3</v>
      </c>
    </row>
    <row r="58" spans="1:21">
      <c r="B58" s="5">
        <v>1</v>
      </c>
      <c r="C58" t="s">
        <v>177</v>
      </c>
      <c r="D58" t="s">
        <v>178</v>
      </c>
      <c r="E58" s="5" t="s">
        <v>179</v>
      </c>
      <c r="F58" s="5">
        <v>23</v>
      </c>
      <c r="H58" t="s">
        <v>65</v>
      </c>
      <c r="I58" s="6">
        <v>500</v>
      </c>
      <c r="R58" s="5">
        <v>3</v>
      </c>
      <c r="U58" s="5">
        <v>3</v>
      </c>
    </row>
    <row r="59" spans="1:21">
      <c r="C59" t="s">
        <v>104</v>
      </c>
      <c r="D59" t="s">
        <v>143</v>
      </c>
      <c r="E59" s="5" t="s">
        <v>133</v>
      </c>
      <c r="F59" s="5">
        <v>23</v>
      </c>
      <c r="G59" s="5">
        <v>55</v>
      </c>
      <c r="H59" t="s">
        <v>66</v>
      </c>
      <c r="I59" s="6">
        <v>600</v>
      </c>
      <c r="K59" s="5">
        <v>2</v>
      </c>
      <c r="U59" s="5">
        <v>2</v>
      </c>
    </row>
    <row r="60" spans="1:21">
      <c r="A60" s="5">
        <v>1</v>
      </c>
      <c r="C60" t="s">
        <v>180</v>
      </c>
      <c r="D60" t="s">
        <v>181</v>
      </c>
      <c r="E60" s="5" t="s">
        <v>182</v>
      </c>
      <c r="F60" s="5">
        <v>25</v>
      </c>
      <c r="H60" t="s">
        <v>67</v>
      </c>
      <c r="I60" s="6">
        <v>150</v>
      </c>
      <c r="M60" s="5">
        <v>2</v>
      </c>
      <c r="U60" s="5">
        <v>2</v>
      </c>
    </row>
    <row r="61" spans="1:21">
      <c r="C61" t="s">
        <v>104</v>
      </c>
      <c r="D61" t="s">
        <v>81</v>
      </c>
      <c r="E61" s="5" t="s">
        <v>82</v>
      </c>
      <c r="F61" s="5">
        <v>39</v>
      </c>
      <c r="H61" t="s">
        <v>68</v>
      </c>
      <c r="I61" s="6">
        <v>200</v>
      </c>
      <c r="N61" s="5">
        <v>2</v>
      </c>
      <c r="U61" s="5">
        <v>2</v>
      </c>
    </row>
    <row r="62" spans="1:21">
      <c r="A62" s="5">
        <v>1</v>
      </c>
      <c r="C62" t="s">
        <v>183</v>
      </c>
      <c r="D62" t="s">
        <v>122</v>
      </c>
      <c r="E62" s="5" t="s">
        <v>111</v>
      </c>
      <c r="F62" s="5">
        <v>24</v>
      </c>
      <c r="H62" t="s">
        <v>69</v>
      </c>
      <c r="I62" s="6">
        <v>500</v>
      </c>
      <c r="S62" s="5">
        <v>2</v>
      </c>
      <c r="U62" s="5">
        <v>2</v>
      </c>
    </row>
    <row r="63" spans="1:21">
      <c r="A63" s="5">
        <v>1</v>
      </c>
      <c r="B63" s="5">
        <v>1</v>
      </c>
      <c r="C63" t="s">
        <v>168</v>
      </c>
      <c r="D63" t="s">
        <v>91</v>
      </c>
      <c r="E63" s="5" t="s">
        <v>84</v>
      </c>
      <c r="F63" s="5">
        <v>26</v>
      </c>
      <c r="G63" s="5">
        <v>59</v>
      </c>
      <c r="H63" t="s">
        <v>70</v>
      </c>
      <c r="I63" s="6">
        <v>100</v>
      </c>
      <c r="J63" s="5">
        <v>1</v>
      </c>
      <c r="U63" s="5">
        <v>1</v>
      </c>
    </row>
    <row r="64" spans="1:21">
      <c r="B64" s="5">
        <v>1</v>
      </c>
      <c r="C64" t="s">
        <v>171</v>
      </c>
      <c r="D64" t="s">
        <v>149</v>
      </c>
      <c r="E64" s="5" t="s">
        <v>150</v>
      </c>
      <c r="F64" s="5">
        <v>26</v>
      </c>
      <c r="H64" t="s">
        <v>71</v>
      </c>
      <c r="I64" s="6">
        <v>200</v>
      </c>
      <c r="L64" s="5">
        <v>1</v>
      </c>
      <c r="U64" s="5">
        <v>1</v>
      </c>
    </row>
    <row r="65" spans="1:21">
      <c r="A65" s="5">
        <v>1</v>
      </c>
      <c r="B65" s="5">
        <v>1</v>
      </c>
      <c r="C65" t="s">
        <v>184</v>
      </c>
      <c r="D65" t="s">
        <v>138</v>
      </c>
      <c r="E65" s="5" t="s">
        <v>133</v>
      </c>
      <c r="F65" s="5">
        <v>23</v>
      </c>
      <c r="H65" t="s">
        <v>72</v>
      </c>
      <c r="I65" s="6">
        <v>100</v>
      </c>
      <c r="N65" s="5">
        <v>1</v>
      </c>
      <c r="U65" s="5">
        <v>1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opLeftCell="A47" workbookViewId="0">
      <selection activeCell="C61" sqref="C61"/>
    </sheetView>
  </sheetViews>
  <sheetFormatPr baseColWidth="10" defaultColWidth="8.83203125" defaultRowHeight="14" x14ac:dyDescent="0"/>
  <cols>
    <col min="1" max="1" width="19.83203125" bestFit="1" customWidth="1"/>
    <col min="2" max="2" width="16" bestFit="1" customWidth="1"/>
    <col min="3" max="3" width="5.5" bestFit="1" customWidth="1"/>
    <col min="4" max="4" width="10" bestFit="1" customWidth="1"/>
    <col min="5" max="5" width="11.6640625" bestFit="1" customWidth="1"/>
  </cols>
  <sheetData>
    <row r="1" spans="1:5" s="18" customFormat="1">
      <c r="A1" s="18" t="s">
        <v>303</v>
      </c>
      <c r="B1" s="18" t="s">
        <v>125</v>
      </c>
      <c r="C1" s="18" t="s">
        <v>124</v>
      </c>
      <c r="D1" s="18" t="s">
        <v>307</v>
      </c>
      <c r="E1" s="18" t="s">
        <v>305</v>
      </c>
    </row>
    <row r="2" spans="1:5">
      <c r="A2" s="10" t="s">
        <v>186</v>
      </c>
      <c r="B2" t="s">
        <v>243</v>
      </c>
      <c r="C2" t="s">
        <v>133</v>
      </c>
      <c r="D2">
        <v>38.677959000000001</v>
      </c>
      <c r="E2">
        <v>-121.176058</v>
      </c>
    </row>
    <row r="3" spans="1:5">
      <c r="A3" s="10" t="s">
        <v>201</v>
      </c>
      <c r="B3" t="s">
        <v>127</v>
      </c>
      <c r="C3" t="s">
        <v>128</v>
      </c>
      <c r="D3">
        <v>45.523451999999999</v>
      </c>
      <c r="E3">
        <v>-122.67620700000001</v>
      </c>
    </row>
    <row r="4" spans="1:5">
      <c r="A4" s="10" t="s">
        <v>202</v>
      </c>
      <c r="B4" t="s">
        <v>242</v>
      </c>
      <c r="C4" t="s">
        <v>107</v>
      </c>
      <c r="D4">
        <v>39.647765</v>
      </c>
      <c r="E4">
        <v>-104.98775999999999</v>
      </c>
    </row>
    <row r="5" spans="1:5">
      <c r="A5" s="10" t="s">
        <v>188</v>
      </c>
      <c r="B5" t="s">
        <v>147</v>
      </c>
      <c r="C5" t="s">
        <v>133</v>
      </c>
      <c r="D5">
        <v>37.648546000000003</v>
      </c>
      <c r="E5">
        <v>-118.97207899999999</v>
      </c>
    </row>
    <row r="6" spans="1:5">
      <c r="A6" s="10" t="s">
        <v>189</v>
      </c>
      <c r="B6" t="s">
        <v>244</v>
      </c>
      <c r="C6" t="s">
        <v>145</v>
      </c>
      <c r="D6">
        <v>42.346350000000001</v>
      </c>
      <c r="E6">
        <v>-71.162676000000005</v>
      </c>
    </row>
    <row r="7" spans="1:5">
      <c r="A7" s="10" t="s">
        <v>190</v>
      </c>
      <c r="B7" t="s">
        <v>245</v>
      </c>
      <c r="C7" t="s">
        <v>82</v>
      </c>
      <c r="D7">
        <v>42.280825999999998</v>
      </c>
      <c r="E7">
        <v>-83.743037999999999</v>
      </c>
    </row>
    <row r="8" spans="1:5">
      <c r="A8" s="10" t="s">
        <v>193</v>
      </c>
      <c r="B8" t="s">
        <v>116</v>
      </c>
      <c r="C8" t="s">
        <v>117</v>
      </c>
      <c r="D8">
        <v>36.135128999999999</v>
      </c>
      <c r="E8">
        <v>-81.677605999999997</v>
      </c>
    </row>
    <row r="9" spans="1:5">
      <c r="A9" s="10" t="s">
        <v>185</v>
      </c>
      <c r="B9" t="s">
        <v>254</v>
      </c>
      <c r="C9" t="s">
        <v>133</v>
      </c>
      <c r="D9">
        <v>34.139451000000001</v>
      </c>
      <c r="E9">
        <v>-117.977287</v>
      </c>
    </row>
    <row r="10" spans="1:5">
      <c r="A10" s="10" t="s">
        <v>203</v>
      </c>
      <c r="B10" t="s">
        <v>109</v>
      </c>
      <c r="C10" t="s">
        <v>110</v>
      </c>
      <c r="D10">
        <v>35.198284000000001</v>
      </c>
      <c r="E10">
        <v>-111.651302</v>
      </c>
    </row>
    <row r="11" spans="1:5">
      <c r="A11" s="10" t="s">
        <v>187</v>
      </c>
      <c r="B11" t="s">
        <v>246</v>
      </c>
      <c r="C11" t="s">
        <v>110</v>
      </c>
      <c r="D11">
        <v>32.221742999999996</v>
      </c>
      <c r="E11">
        <v>-110.926479</v>
      </c>
    </row>
    <row r="12" spans="1:5">
      <c r="A12" s="10" t="s">
        <v>204</v>
      </c>
      <c r="B12" t="s">
        <v>259</v>
      </c>
      <c r="C12" t="s">
        <v>260</v>
      </c>
      <c r="D12">
        <v>43.702244999999998</v>
      </c>
      <c r="E12">
        <v>-72.289552999999998</v>
      </c>
    </row>
    <row r="13" spans="1:5">
      <c r="A13" s="10" t="s">
        <v>205</v>
      </c>
      <c r="B13" t="s">
        <v>261</v>
      </c>
      <c r="C13" t="s">
        <v>82</v>
      </c>
      <c r="D13">
        <v>42.503090999999998</v>
      </c>
      <c r="E13">
        <v>-83.183538999999996</v>
      </c>
    </row>
    <row r="14" spans="1:5">
      <c r="A14" s="10" t="s">
        <v>206</v>
      </c>
      <c r="B14" t="s">
        <v>255</v>
      </c>
      <c r="C14" t="s">
        <v>133</v>
      </c>
      <c r="D14">
        <v>32.71546</v>
      </c>
      <c r="E14">
        <v>-117.16148</v>
      </c>
    </row>
    <row r="15" spans="1:5">
      <c r="A15" s="10" t="s">
        <v>207</v>
      </c>
      <c r="B15" t="s">
        <v>247</v>
      </c>
      <c r="C15" t="s">
        <v>136</v>
      </c>
      <c r="D15">
        <v>44.261930999999997</v>
      </c>
      <c r="E15">
        <v>-88.415385000000001</v>
      </c>
    </row>
    <row r="16" spans="1:5">
      <c r="A16" s="10" t="s">
        <v>191</v>
      </c>
      <c r="B16" t="s">
        <v>246</v>
      </c>
      <c r="C16" t="s">
        <v>110</v>
      </c>
      <c r="D16">
        <v>32.221742999999996</v>
      </c>
      <c r="E16">
        <v>-110.926479</v>
      </c>
    </row>
    <row r="17" spans="1:5">
      <c r="A17" s="10" t="s">
        <v>197</v>
      </c>
      <c r="B17" t="s">
        <v>109</v>
      </c>
      <c r="C17" t="s">
        <v>110</v>
      </c>
      <c r="D17">
        <v>35.198284000000001</v>
      </c>
      <c r="E17">
        <v>-111.651302</v>
      </c>
    </row>
    <row r="18" spans="1:5">
      <c r="A18" s="10" t="s">
        <v>208</v>
      </c>
      <c r="B18" t="s">
        <v>127</v>
      </c>
      <c r="C18" t="s">
        <v>128</v>
      </c>
      <c r="D18">
        <v>45.523451999999999</v>
      </c>
      <c r="E18">
        <v>-122.67620700000001</v>
      </c>
    </row>
    <row r="19" spans="1:5">
      <c r="A19" s="10" t="s">
        <v>209</v>
      </c>
      <c r="B19" t="s">
        <v>127</v>
      </c>
      <c r="C19" t="s">
        <v>128</v>
      </c>
      <c r="D19">
        <v>45.523451999999999</v>
      </c>
      <c r="E19">
        <v>-122.67620700000001</v>
      </c>
    </row>
    <row r="20" spans="1:5">
      <c r="A20" s="10" t="s">
        <v>210</v>
      </c>
      <c r="B20" t="s">
        <v>178</v>
      </c>
      <c r="C20" t="s">
        <v>128</v>
      </c>
      <c r="D20">
        <v>47.606209</v>
      </c>
      <c r="E20">
        <v>-122.332071</v>
      </c>
    </row>
    <row r="21" spans="1:5">
      <c r="A21" s="10" t="s">
        <v>211</v>
      </c>
      <c r="B21" t="s">
        <v>127</v>
      </c>
      <c r="C21" t="s">
        <v>128</v>
      </c>
      <c r="D21">
        <v>45.523451999999999</v>
      </c>
      <c r="E21">
        <v>-122.67620700000001</v>
      </c>
    </row>
    <row r="22" spans="1:5">
      <c r="A22" s="10" t="s">
        <v>212</v>
      </c>
      <c r="B22" t="s">
        <v>258</v>
      </c>
      <c r="C22" t="s">
        <v>133</v>
      </c>
      <c r="D22">
        <v>35.322507999999999</v>
      </c>
      <c r="E22">
        <v>-120.831024</v>
      </c>
    </row>
    <row r="23" spans="1:5">
      <c r="A23" s="10" t="s">
        <v>213</v>
      </c>
      <c r="B23" t="s">
        <v>127</v>
      </c>
      <c r="C23" t="s">
        <v>128</v>
      </c>
      <c r="D23">
        <v>45.523451999999999</v>
      </c>
      <c r="E23">
        <v>-122.67620700000001</v>
      </c>
    </row>
    <row r="24" spans="1:5">
      <c r="A24" s="10" t="s">
        <v>214</v>
      </c>
      <c r="B24" t="s">
        <v>268</v>
      </c>
      <c r="C24" t="s">
        <v>117</v>
      </c>
      <c r="D24">
        <v>35.612661000000003</v>
      </c>
      <c r="E24">
        <v>-77.366354000000001</v>
      </c>
    </row>
    <row r="25" spans="1:5">
      <c r="A25" s="10" t="s">
        <v>215</v>
      </c>
      <c r="B25" t="s">
        <v>270</v>
      </c>
      <c r="C25" t="s">
        <v>271</v>
      </c>
      <c r="D25">
        <v>30.267153</v>
      </c>
      <c r="E25">
        <v>-97.743060999999997</v>
      </c>
    </row>
    <row r="26" spans="1:5">
      <c r="A26" s="10" t="s">
        <v>196</v>
      </c>
      <c r="B26" t="s">
        <v>91</v>
      </c>
      <c r="C26" t="s">
        <v>84</v>
      </c>
      <c r="D26">
        <v>44.983333999999999</v>
      </c>
      <c r="E26">
        <v>-93.266670000000005</v>
      </c>
    </row>
    <row r="27" spans="1:5">
      <c r="A27" s="10" t="s">
        <v>192</v>
      </c>
      <c r="B27" t="s">
        <v>256</v>
      </c>
      <c r="C27" t="s">
        <v>117</v>
      </c>
      <c r="D27">
        <v>35.779589999999999</v>
      </c>
      <c r="E27">
        <v>-78.638178999999994</v>
      </c>
    </row>
    <row r="28" spans="1:5">
      <c r="A28" s="10" t="s">
        <v>216</v>
      </c>
      <c r="B28" t="s">
        <v>262</v>
      </c>
      <c r="C28" t="s">
        <v>128</v>
      </c>
      <c r="D28">
        <v>45.487062000000002</v>
      </c>
      <c r="E28">
        <v>-122.80371</v>
      </c>
    </row>
    <row r="29" spans="1:5">
      <c r="A29" s="10" t="s">
        <v>217</v>
      </c>
      <c r="B29" t="s">
        <v>106</v>
      </c>
      <c r="C29" t="s">
        <v>107</v>
      </c>
      <c r="D29">
        <v>40.014986</v>
      </c>
      <c r="E29">
        <v>-105.270546</v>
      </c>
    </row>
    <row r="30" spans="1:5">
      <c r="A30" s="10" t="s">
        <v>218</v>
      </c>
      <c r="B30" t="s">
        <v>273</v>
      </c>
      <c r="C30" t="s">
        <v>133</v>
      </c>
      <c r="D30">
        <v>37.774929</v>
      </c>
      <c r="E30">
        <v>-122.419416</v>
      </c>
    </row>
    <row r="31" spans="1:5">
      <c r="A31" s="10" t="s">
        <v>219</v>
      </c>
      <c r="B31" t="s">
        <v>127</v>
      </c>
      <c r="C31" t="s">
        <v>128</v>
      </c>
      <c r="D31">
        <v>45.523451999999999</v>
      </c>
      <c r="E31">
        <v>-122.67620700000001</v>
      </c>
    </row>
    <row r="32" spans="1:5">
      <c r="A32" s="10" t="s">
        <v>220</v>
      </c>
      <c r="B32" t="s">
        <v>137</v>
      </c>
      <c r="C32" t="s">
        <v>107</v>
      </c>
      <c r="D32">
        <v>38.833882000000003</v>
      </c>
      <c r="E32">
        <v>-104.82136300000001</v>
      </c>
    </row>
    <row r="33" spans="1:5">
      <c r="A33" s="10" t="s">
        <v>221</v>
      </c>
      <c r="B33" t="s">
        <v>274</v>
      </c>
      <c r="C33" t="s">
        <v>140</v>
      </c>
      <c r="D33">
        <v>40.412855</v>
      </c>
      <c r="E33">
        <v>-74.307282000000001</v>
      </c>
    </row>
    <row r="34" spans="1:5">
      <c r="A34" s="10" t="s">
        <v>222</v>
      </c>
      <c r="B34" t="s">
        <v>276</v>
      </c>
      <c r="C34" t="s">
        <v>271</v>
      </c>
      <c r="D34">
        <v>29.424122000000001</v>
      </c>
      <c r="E34">
        <v>-98.493628000000001</v>
      </c>
    </row>
    <row r="35" spans="1:5">
      <c r="A35" s="10" t="s">
        <v>223</v>
      </c>
      <c r="B35" t="s">
        <v>116</v>
      </c>
      <c r="C35" t="s">
        <v>117</v>
      </c>
      <c r="D35">
        <v>36.135128999999999</v>
      </c>
      <c r="E35">
        <v>-81.677605999999997</v>
      </c>
    </row>
    <row r="36" spans="1:5">
      <c r="A36" s="10" t="s">
        <v>224</v>
      </c>
      <c r="B36" t="s">
        <v>270</v>
      </c>
      <c r="C36" t="s">
        <v>271</v>
      </c>
      <c r="D36">
        <v>30.267153</v>
      </c>
      <c r="E36">
        <v>-97.743060999999997</v>
      </c>
    </row>
    <row r="37" spans="1:5">
      <c r="A37" s="10" t="s">
        <v>194</v>
      </c>
      <c r="B37" t="s">
        <v>278</v>
      </c>
      <c r="C37" t="s">
        <v>279</v>
      </c>
      <c r="D37">
        <v>46.877186000000002</v>
      </c>
      <c r="E37">
        <v>-96.789803000000006</v>
      </c>
    </row>
    <row r="38" spans="1:5">
      <c r="A38" s="10" t="s">
        <v>195</v>
      </c>
      <c r="B38" t="s">
        <v>106</v>
      </c>
      <c r="C38" t="s">
        <v>107</v>
      </c>
      <c r="D38">
        <v>40.014986</v>
      </c>
      <c r="E38">
        <v>-105.270546</v>
      </c>
    </row>
    <row r="39" spans="1:5">
      <c r="A39" s="10" t="s">
        <v>225</v>
      </c>
      <c r="B39" t="s">
        <v>127</v>
      </c>
      <c r="C39" t="s">
        <v>128</v>
      </c>
      <c r="D39">
        <v>45.523451999999999</v>
      </c>
      <c r="E39">
        <v>-122.67620700000001</v>
      </c>
    </row>
    <row r="40" spans="1:5">
      <c r="A40" s="10" t="s">
        <v>226</v>
      </c>
      <c r="B40" t="s">
        <v>280</v>
      </c>
      <c r="C40" t="s">
        <v>140</v>
      </c>
      <c r="D40">
        <v>40.640934999999999</v>
      </c>
      <c r="E40">
        <v>-74.881277999999995</v>
      </c>
    </row>
    <row r="41" spans="1:5">
      <c r="A41" s="10" t="s">
        <v>227</v>
      </c>
      <c r="B41" t="s">
        <v>147</v>
      </c>
      <c r="C41" t="s">
        <v>133</v>
      </c>
      <c r="D41">
        <v>37.648546000000003</v>
      </c>
      <c r="E41">
        <v>-118.97207899999999</v>
      </c>
    </row>
    <row r="42" spans="1:5">
      <c r="A42" s="10" t="s">
        <v>228</v>
      </c>
      <c r="B42" t="s">
        <v>147</v>
      </c>
      <c r="C42" t="s">
        <v>133</v>
      </c>
      <c r="D42">
        <v>37.648546000000003</v>
      </c>
      <c r="E42">
        <v>-118.97207899999999</v>
      </c>
    </row>
    <row r="43" spans="1:5">
      <c r="A43" s="10" t="s">
        <v>281</v>
      </c>
      <c r="B43" t="s">
        <v>273</v>
      </c>
      <c r="C43" t="s">
        <v>133</v>
      </c>
      <c r="D43">
        <v>37.774929</v>
      </c>
      <c r="E43">
        <v>-122.419416</v>
      </c>
    </row>
    <row r="44" spans="1:5">
      <c r="A44" s="10" t="s">
        <v>229</v>
      </c>
      <c r="B44" t="s">
        <v>284</v>
      </c>
      <c r="C44" t="s">
        <v>133</v>
      </c>
      <c r="D44">
        <v>33.195869999999999</v>
      </c>
      <c r="E44">
        <v>-117.37948299999999</v>
      </c>
    </row>
    <row r="45" spans="1:5">
      <c r="A45" s="10" t="s">
        <v>230</v>
      </c>
      <c r="B45" t="s">
        <v>248</v>
      </c>
      <c r="C45" t="s">
        <v>84</v>
      </c>
      <c r="D45">
        <v>44.953702999999997</v>
      </c>
      <c r="E45">
        <v>-93.089957999999996</v>
      </c>
    </row>
    <row r="46" spans="1:5">
      <c r="A46" s="10" t="s">
        <v>231</v>
      </c>
      <c r="B46" t="s">
        <v>246</v>
      </c>
      <c r="C46" t="s">
        <v>110</v>
      </c>
      <c r="D46">
        <v>32.221742999999996</v>
      </c>
      <c r="E46">
        <v>-110.926479</v>
      </c>
    </row>
    <row r="47" spans="1:5">
      <c r="A47" s="10" t="s">
        <v>232</v>
      </c>
      <c r="B47" t="s">
        <v>250</v>
      </c>
      <c r="C47" t="s">
        <v>145</v>
      </c>
      <c r="D47">
        <v>42.769534999999998</v>
      </c>
      <c r="E47">
        <v>-71.075890999999999</v>
      </c>
    </row>
    <row r="48" spans="1:5">
      <c r="A48" s="10" t="s">
        <v>198</v>
      </c>
      <c r="B48" t="s">
        <v>137</v>
      </c>
      <c r="C48" t="s">
        <v>107</v>
      </c>
      <c r="D48">
        <v>38.833882000000003</v>
      </c>
      <c r="E48">
        <v>-104.82136300000001</v>
      </c>
    </row>
    <row r="49" spans="1:5">
      <c r="A49" s="10" t="s">
        <v>233</v>
      </c>
      <c r="B49" t="s">
        <v>252</v>
      </c>
      <c r="C49" t="s">
        <v>82</v>
      </c>
      <c r="D49">
        <v>43.491132</v>
      </c>
      <c r="E49">
        <v>-83.396896999999996</v>
      </c>
    </row>
    <row r="50" spans="1:5">
      <c r="A50" s="10" t="s">
        <v>234</v>
      </c>
      <c r="B50" t="s">
        <v>106</v>
      </c>
      <c r="C50" t="s">
        <v>107</v>
      </c>
      <c r="D50">
        <v>40.014986</v>
      </c>
      <c r="E50">
        <v>-105.270546</v>
      </c>
    </row>
    <row r="51" spans="1:5">
      <c r="A51" s="10" t="s">
        <v>235</v>
      </c>
      <c r="B51" t="s">
        <v>257</v>
      </c>
      <c r="C51" t="s">
        <v>165</v>
      </c>
      <c r="D51">
        <v>36.304774000000002</v>
      </c>
      <c r="E51">
        <v>-86.619996</v>
      </c>
    </row>
    <row r="52" spans="1:5">
      <c r="A52" s="10" t="s">
        <v>236</v>
      </c>
      <c r="B52" t="s">
        <v>249</v>
      </c>
      <c r="C52" t="s">
        <v>82</v>
      </c>
      <c r="D52">
        <v>42.658366000000001</v>
      </c>
      <c r="E52">
        <v>-83.149932000000007</v>
      </c>
    </row>
    <row r="53" spans="1:5">
      <c r="A53" s="10" t="s">
        <v>237</v>
      </c>
      <c r="B53" t="s">
        <v>137</v>
      </c>
      <c r="C53" t="s">
        <v>107</v>
      </c>
      <c r="D53">
        <v>38.833882000000003</v>
      </c>
      <c r="E53">
        <v>-104.82136300000001</v>
      </c>
    </row>
    <row r="54" spans="1:5">
      <c r="A54" s="10" t="s">
        <v>238</v>
      </c>
      <c r="B54" t="s">
        <v>270</v>
      </c>
      <c r="C54" t="s">
        <v>271</v>
      </c>
      <c r="D54">
        <v>30.267153</v>
      </c>
      <c r="E54">
        <v>-97.743060999999997</v>
      </c>
    </row>
    <row r="55" spans="1:5">
      <c r="A55" s="10" t="s">
        <v>239</v>
      </c>
      <c r="B55" t="s">
        <v>106</v>
      </c>
      <c r="C55" t="s">
        <v>107</v>
      </c>
      <c r="D55">
        <v>40.014986</v>
      </c>
      <c r="E55">
        <v>-105.270546</v>
      </c>
    </row>
    <row r="56" spans="1:5">
      <c r="A56" s="10" t="s">
        <v>240</v>
      </c>
      <c r="B56" t="s">
        <v>172</v>
      </c>
      <c r="C56" t="s">
        <v>140</v>
      </c>
      <c r="D56">
        <v>40.636768000000004</v>
      </c>
      <c r="E56">
        <v>-74.909890000000004</v>
      </c>
    </row>
    <row r="57" spans="1:5">
      <c r="A57" s="10" t="s">
        <v>199</v>
      </c>
      <c r="B57" t="s">
        <v>172</v>
      </c>
      <c r="C57" t="s">
        <v>140</v>
      </c>
      <c r="D57">
        <v>40.636768000000004</v>
      </c>
      <c r="E57">
        <v>-74.909890000000004</v>
      </c>
    </row>
    <row r="58" spans="1:5">
      <c r="A58" s="10" t="s">
        <v>200</v>
      </c>
      <c r="B58" t="s">
        <v>251</v>
      </c>
      <c r="C58" t="s">
        <v>84</v>
      </c>
      <c r="D58">
        <v>44.789344999999997</v>
      </c>
      <c r="E58">
        <v>-93.601838999999998</v>
      </c>
    </row>
    <row r="59" spans="1:5">
      <c r="A59" s="10" t="s">
        <v>241</v>
      </c>
      <c r="B59" t="s">
        <v>159</v>
      </c>
      <c r="C59" t="s">
        <v>128</v>
      </c>
      <c r="D59">
        <v>44.058172999999996</v>
      </c>
      <c r="E59">
        <v>-121.31531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1"/>
  <sheetViews>
    <sheetView topLeftCell="A41" workbookViewId="0">
      <selection activeCell="I63" sqref="I63"/>
    </sheetView>
  </sheetViews>
  <sheetFormatPr baseColWidth="10" defaultColWidth="8.83203125" defaultRowHeight="14" x14ac:dyDescent="0"/>
  <cols>
    <col min="3" max="3" width="19.83203125" style="18" bestFit="1" customWidth="1"/>
    <col min="8" max="8" width="14.1640625" bestFit="1" customWidth="1"/>
    <col min="12" max="12" width="9.6640625" bestFit="1" customWidth="1"/>
  </cols>
  <sheetData>
    <row r="1" spans="1:13">
      <c r="D1">
        <v>38.627003000000002</v>
      </c>
      <c r="E1">
        <v>30.332184000000002</v>
      </c>
      <c r="F1">
        <v>41.600544999999997</v>
      </c>
      <c r="G1">
        <v>42.963360000000002</v>
      </c>
      <c r="H1">
        <v>46.786672000000003</v>
      </c>
      <c r="I1">
        <v>33.748995000000001</v>
      </c>
      <c r="J1">
        <v>41.308273999999997</v>
      </c>
      <c r="K1">
        <v>41.823988999999997</v>
      </c>
      <c r="L1">
        <v>44.983333999999999</v>
      </c>
      <c r="M1">
        <v>38.804836000000002</v>
      </c>
    </row>
    <row r="2" spans="1:13">
      <c r="D2">
        <v>-90.199404000000001</v>
      </c>
      <c r="E2">
        <v>-81.655651000000006</v>
      </c>
      <c r="F2">
        <v>-93.609105999999997</v>
      </c>
      <c r="G2">
        <v>-85.668086000000002</v>
      </c>
      <c r="H2">
        <v>-92.100485000000006</v>
      </c>
      <c r="I2">
        <v>-84.387981999999994</v>
      </c>
      <c r="J2">
        <v>-72.927884000000006</v>
      </c>
      <c r="K2">
        <v>-71.412834000000004</v>
      </c>
      <c r="L2">
        <v>-93.266670000000005</v>
      </c>
      <c r="M2">
        <v>-77.046920999999998</v>
      </c>
    </row>
    <row r="3" spans="1:13">
      <c r="D3" s="11" t="s">
        <v>3</v>
      </c>
      <c r="E3" s="11" t="s">
        <v>4</v>
      </c>
      <c r="F3" s="11" t="s">
        <v>6</v>
      </c>
      <c r="G3" s="11" t="s">
        <v>7</v>
      </c>
      <c r="H3" s="12" t="s">
        <v>310</v>
      </c>
      <c r="I3" s="11" t="s">
        <v>8</v>
      </c>
      <c r="J3" s="11" t="s">
        <v>9</v>
      </c>
      <c r="K3" s="11" t="s">
        <v>10</v>
      </c>
      <c r="L3" s="11" t="s">
        <v>311</v>
      </c>
      <c r="M3" s="11" t="s">
        <v>309</v>
      </c>
    </row>
    <row r="4" spans="1:13">
      <c r="A4">
        <v>38.677959000000001</v>
      </c>
      <c r="B4">
        <v>-121.176058</v>
      </c>
      <c r="C4" s="11" t="s">
        <v>186</v>
      </c>
      <c r="D4">
        <f>ACOS(COS(RADIANS(90-$A4)) *COS(RADIANS(90-D$1)) +SIN(RADIANS(90-$A4)) *SIN(RADIANS(90-D$1)) *COS(RADIANS($B4-D$2))) *3958.756</f>
        <v>1663.3792198166643</v>
      </c>
      <c r="E4">
        <f t="shared" ref="E4:M19" si="0">ACOS(COS(RADIANS(90-$A4)) *COS(RADIANS(90-E$1)) +SIN(RADIANS(90-$A4)) *SIN(RADIANS(90-E$1)) *COS(RADIANS($B4-E$2))) *3958.756</f>
        <v>2303.9116612289999</v>
      </c>
      <c r="F4">
        <f t="shared" si="0"/>
        <v>1463.6893282919152</v>
      </c>
      <c r="G4">
        <f t="shared" si="0"/>
        <v>1865.8847012802894</v>
      </c>
      <c r="H4">
        <f t="shared" si="0"/>
        <v>1567.3786977273191</v>
      </c>
      <c r="I4">
        <f t="shared" si="0"/>
        <v>2064.7899079291319</v>
      </c>
      <c r="J4">
        <f t="shared" si="0"/>
        <v>2527.4165119207196</v>
      </c>
      <c r="K4">
        <f t="shared" si="0"/>
        <v>2596.4023930654789</v>
      </c>
      <c r="L4">
        <f t="shared" si="0"/>
        <v>1492.9562313286667</v>
      </c>
      <c r="M4">
        <f t="shared" si="0"/>
        <v>2354.389208741934</v>
      </c>
    </row>
    <row r="5" spans="1:13">
      <c r="A5">
        <v>45.523451999999999</v>
      </c>
      <c r="B5">
        <v>-122.67620700000001</v>
      </c>
      <c r="C5" s="11" t="s">
        <v>201</v>
      </c>
      <c r="D5">
        <f t="shared" ref="D5:M36" si="1">ACOS(COS(RADIANS(90-$A5)) *COS(RADIANS(90-D$1)) +SIN(RADIANS(90-$A5)) *SIN(RADIANS(90-D$1)) *COS(RADIANS($B5-D$2))) *3958.756</f>
        <v>1719.280446908554</v>
      </c>
      <c r="E5">
        <f t="shared" si="0"/>
        <v>2435.9329995128469</v>
      </c>
      <c r="F5">
        <f t="shared" si="0"/>
        <v>1471.913671110766</v>
      </c>
      <c r="G5">
        <f t="shared" si="0"/>
        <v>1824.0108518474069</v>
      </c>
      <c r="H5">
        <f t="shared" si="0"/>
        <v>1456.753336216628</v>
      </c>
      <c r="I5">
        <f t="shared" si="0"/>
        <v>2168.7432489344446</v>
      </c>
      <c r="J5">
        <f t="shared" si="0"/>
        <v>2473.5109325901722</v>
      </c>
      <c r="K5">
        <f t="shared" si="0"/>
        <v>2530.8124576644605</v>
      </c>
      <c r="L5">
        <f t="shared" si="0"/>
        <v>1422.9303040045681</v>
      </c>
      <c r="M5">
        <f t="shared" si="0"/>
        <v>2349.7556966089305</v>
      </c>
    </row>
    <row r="6" spans="1:13">
      <c r="A6">
        <v>39.647765</v>
      </c>
      <c r="B6">
        <v>-104.98775999999999</v>
      </c>
      <c r="C6" s="11" t="s">
        <v>202</v>
      </c>
      <c r="D6">
        <f t="shared" si="1"/>
        <v>794.75011383141987</v>
      </c>
      <c r="E6">
        <f t="shared" si="0"/>
        <v>1463.2277512387527</v>
      </c>
      <c r="F6">
        <f t="shared" si="0"/>
        <v>611.28210759110686</v>
      </c>
      <c r="G6">
        <f t="shared" si="0"/>
        <v>1026.0998882594488</v>
      </c>
      <c r="H6">
        <f t="shared" si="0"/>
        <v>813.36054569414625</v>
      </c>
      <c r="I6">
        <f t="shared" si="0"/>
        <v>1208.4387151175181</v>
      </c>
      <c r="J6">
        <f t="shared" si="0"/>
        <v>1679.2626814248249</v>
      </c>
      <c r="K6">
        <f t="shared" si="0"/>
        <v>1752.9887013088573</v>
      </c>
      <c r="L6">
        <f t="shared" si="0"/>
        <v>702.17094310633297</v>
      </c>
      <c r="M6">
        <f t="shared" si="0"/>
        <v>1490.5831362433817</v>
      </c>
    </row>
    <row r="7" spans="1:13">
      <c r="A7">
        <v>37.648546000000003</v>
      </c>
      <c r="B7">
        <v>-118.97207899999999</v>
      </c>
      <c r="C7" s="11" t="s">
        <v>188</v>
      </c>
      <c r="D7">
        <f t="shared" si="1"/>
        <v>1558.672925025435</v>
      </c>
      <c r="E7">
        <f t="shared" si="0"/>
        <v>2181.524650566344</v>
      </c>
      <c r="F7">
        <f t="shared" si="0"/>
        <v>1371.8753187089785</v>
      </c>
      <c r="G7">
        <f t="shared" si="0"/>
        <v>1780.5616278599441</v>
      </c>
      <c r="H7">
        <f t="shared" si="0"/>
        <v>1503.2126791196949</v>
      </c>
      <c r="I7">
        <f t="shared" si="0"/>
        <v>1948.0273630746849</v>
      </c>
      <c r="J7">
        <f t="shared" si="0"/>
        <v>2439.7504222158786</v>
      </c>
      <c r="K7">
        <f t="shared" si="0"/>
        <v>2511.0475081125473</v>
      </c>
      <c r="L7">
        <f t="shared" si="0"/>
        <v>1419.5511346304936</v>
      </c>
      <c r="M7">
        <f t="shared" si="0"/>
        <v>2256.8544243092242</v>
      </c>
    </row>
    <row r="8" spans="1:13">
      <c r="A8">
        <v>42.346350000000001</v>
      </c>
      <c r="B8">
        <v>-71.162676000000005</v>
      </c>
      <c r="C8" s="11" t="s">
        <v>189</v>
      </c>
      <c r="D8">
        <f t="shared" si="1"/>
        <v>1030.4163203726127</v>
      </c>
      <c r="E8">
        <f t="shared" si="0"/>
        <v>1013.1614394517222</v>
      </c>
      <c r="F8">
        <f t="shared" si="0"/>
        <v>1150.8260260970317</v>
      </c>
      <c r="G8">
        <f t="shared" si="0"/>
        <v>737.40073422948069</v>
      </c>
      <c r="H8">
        <f t="shared" si="0"/>
        <v>1071.656967300727</v>
      </c>
      <c r="I8">
        <f t="shared" si="0"/>
        <v>931.15376591453071</v>
      </c>
      <c r="J8">
        <f t="shared" si="0"/>
        <v>115.77101130215991</v>
      </c>
      <c r="K8">
        <f t="shared" si="0"/>
        <v>38.303373301587214</v>
      </c>
      <c r="L8">
        <f t="shared" si="0"/>
        <v>1116.1087872886592</v>
      </c>
      <c r="M8">
        <f t="shared" si="0"/>
        <v>393.83071316650711</v>
      </c>
    </row>
    <row r="9" spans="1:13">
      <c r="A9">
        <v>42.280825999999998</v>
      </c>
      <c r="B9">
        <v>-83.743037999999999</v>
      </c>
      <c r="C9" s="11" t="s">
        <v>190</v>
      </c>
      <c r="D9">
        <f t="shared" si="1"/>
        <v>422.82371216410331</v>
      </c>
      <c r="E9">
        <f t="shared" si="0"/>
        <v>833.63499927583553</v>
      </c>
      <c r="F9">
        <f t="shared" si="0"/>
        <v>508.94313875615518</v>
      </c>
      <c r="G9">
        <f t="shared" si="0"/>
        <v>108.63725669898297</v>
      </c>
      <c r="H9">
        <f t="shared" si="0"/>
        <v>515.62358704045528</v>
      </c>
      <c r="I9">
        <f t="shared" si="0"/>
        <v>590.53161592669971</v>
      </c>
      <c r="J9">
        <f t="shared" si="0"/>
        <v>560.757990410101</v>
      </c>
      <c r="K9">
        <f t="shared" si="0"/>
        <v>632.82226108802854</v>
      </c>
      <c r="L9">
        <f t="shared" si="0"/>
        <v>511.16439849164328</v>
      </c>
      <c r="M9">
        <f t="shared" si="0"/>
        <v>425.57031364595053</v>
      </c>
    </row>
    <row r="10" spans="1:13">
      <c r="A10">
        <v>36.135128999999999</v>
      </c>
      <c r="B10">
        <v>-81.677605999999997</v>
      </c>
      <c r="C10" s="11" t="s">
        <v>193</v>
      </c>
      <c r="D10">
        <f t="shared" si="1"/>
        <v>498.29777869175814</v>
      </c>
      <c r="E10">
        <f t="shared" si="0"/>
        <v>400.9467772049905</v>
      </c>
      <c r="F10">
        <f t="shared" si="0"/>
        <v>743.69337038156243</v>
      </c>
      <c r="G10">
        <f t="shared" si="0"/>
        <v>517.30912136189306</v>
      </c>
      <c r="H10">
        <f t="shared" si="0"/>
        <v>910.89153373707506</v>
      </c>
      <c r="I10">
        <f t="shared" si="0"/>
        <v>225.24726920649903</v>
      </c>
      <c r="J10">
        <f t="shared" si="0"/>
        <v>591.27891123401741</v>
      </c>
      <c r="K10">
        <f t="shared" si="0"/>
        <v>676.31519594239035</v>
      </c>
      <c r="L10">
        <f t="shared" si="0"/>
        <v>860.77787997845428</v>
      </c>
      <c r="M10">
        <f t="shared" si="0"/>
        <v>313.78787822297636</v>
      </c>
    </row>
    <row r="11" spans="1:13">
      <c r="A11">
        <v>34.139451000000001</v>
      </c>
      <c r="B11">
        <v>-117.977287</v>
      </c>
      <c r="C11" s="11" t="s">
        <v>185</v>
      </c>
      <c r="D11">
        <f t="shared" si="1"/>
        <v>1569.6224471720236</v>
      </c>
      <c r="E11">
        <f t="shared" si="0"/>
        <v>2127.8166817377883</v>
      </c>
      <c r="F11">
        <f t="shared" si="0"/>
        <v>1419.5455357801479</v>
      </c>
      <c r="G11">
        <f t="shared" si="0"/>
        <v>1835.7957015424422</v>
      </c>
      <c r="H11">
        <f t="shared" si="0"/>
        <v>1605.1880934016669</v>
      </c>
      <c r="I11">
        <f t="shared" si="0"/>
        <v>1916.6796616713518</v>
      </c>
      <c r="J11">
        <f t="shared" si="0"/>
        <v>2482.721724966284</v>
      </c>
      <c r="K11">
        <f t="shared" si="0"/>
        <v>2558.6654603205957</v>
      </c>
      <c r="L11">
        <f t="shared" si="0"/>
        <v>1505.6933840348927</v>
      </c>
      <c r="M11">
        <f t="shared" si="0"/>
        <v>2277.7586754770141</v>
      </c>
    </row>
    <row r="12" spans="1:13">
      <c r="A12">
        <v>35.198284000000001</v>
      </c>
      <c r="B12">
        <v>-111.651302</v>
      </c>
      <c r="C12" s="11" t="s">
        <v>203</v>
      </c>
      <c r="D12">
        <f t="shared" si="1"/>
        <v>1205.5919718297084</v>
      </c>
      <c r="E12">
        <f t="shared" si="0"/>
        <v>1767.8976265048716</v>
      </c>
      <c r="F12">
        <f t="shared" si="0"/>
        <v>1069.6705426683211</v>
      </c>
      <c r="G12">
        <f t="shared" si="0"/>
        <v>1485.8375826042138</v>
      </c>
      <c r="H12">
        <f t="shared" si="0"/>
        <v>1290.236944937895</v>
      </c>
      <c r="I12">
        <f t="shared" si="0"/>
        <v>1551.2805859492523</v>
      </c>
      <c r="J12">
        <f t="shared" si="0"/>
        <v>2124.787022461152</v>
      </c>
      <c r="K12">
        <f t="shared" si="0"/>
        <v>2202.2050993807979</v>
      </c>
      <c r="L12">
        <f t="shared" si="0"/>
        <v>1179.3522953199752</v>
      </c>
      <c r="M12">
        <f t="shared" si="0"/>
        <v>1914.1312352325581</v>
      </c>
    </row>
    <row r="13" spans="1:13">
      <c r="A13">
        <v>32.221742999999996</v>
      </c>
      <c r="B13">
        <v>-110.926479</v>
      </c>
      <c r="C13" s="11" t="s">
        <v>187</v>
      </c>
      <c r="D13">
        <f t="shared" si="1"/>
        <v>1244.6404306027923</v>
      </c>
      <c r="E13">
        <f t="shared" si="0"/>
        <v>1728.108368649544</v>
      </c>
      <c r="F13">
        <f t="shared" si="0"/>
        <v>1152.0179316705921</v>
      </c>
      <c r="G13">
        <f t="shared" si="0"/>
        <v>1560.7038857357657</v>
      </c>
      <c r="H13">
        <f t="shared" si="0"/>
        <v>1414.1259901961803</v>
      </c>
      <c r="I13">
        <f t="shared" si="0"/>
        <v>1537.4567636725521</v>
      </c>
      <c r="J13">
        <f t="shared" si="0"/>
        <v>2175.6437769967006</v>
      </c>
      <c r="K13">
        <f t="shared" si="0"/>
        <v>2256.3562792335615</v>
      </c>
      <c r="L13">
        <f t="shared" si="0"/>
        <v>1293.4220529074605</v>
      </c>
      <c r="M13">
        <f t="shared" si="0"/>
        <v>1947.0334226196157</v>
      </c>
    </row>
    <row r="14" spans="1:13">
      <c r="A14">
        <v>43.702244999999998</v>
      </c>
      <c r="B14">
        <v>-72.289552999999998</v>
      </c>
      <c r="C14" s="11" t="s">
        <v>204</v>
      </c>
      <c r="D14">
        <f t="shared" si="1"/>
        <v>992.90644843101131</v>
      </c>
      <c r="E14">
        <f t="shared" si="0"/>
        <v>1056.8137350016596</v>
      </c>
      <c r="F14">
        <f t="shared" si="0"/>
        <v>1090.0165205081441</v>
      </c>
      <c r="G14">
        <f t="shared" si="0"/>
        <v>673.56555464964424</v>
      </c>
      <c r="H14">
        <f t="shared" si="0"/>
        <v>984.19605461390063</v>
      </c>
      <c r="I14">
        <f t="shared" si="0"/>
        <v>945.76364459936815</v>
      </c>
      <c r="J14">
        <f t="shared" si="0"/>
        <v>168.57122374370286</v>
      </c>
      <c r="K14">
        <f t="shared" si="0"/>
        <v>137.18123700043441</v>
      </c>
      <c r="L14">
        <f t="shared" si="0"/>
        <v>1037.4076683879116</v>
      </c>
      <c r="M14">
        <f t="shared" si="0"/>
        <v>418.84237244381512</v>
      </c>
    </row>
    <row r="15" spans="1:13">
      <c r="A15">
        <v>42.503090999999998</v>
      </c>
      <c r="B15">
        <v>-83.183538999999996</v>
      </c>
      <c r="C15" s="11" t="s">
        <v>205</v>
      </c>
      <c r="D15">
        <f t="shared" si="1"/>
        <v>455.07485260331123</v>
      </c>
      <c r="E15">
        <f t="shared" si="0"/>
        <v>845.16597132546156</v>
      </c>
      <c r="F15">
        <f t="shared" si="0"/>
        <v>538.15329113969824</v>
      </c>
      <c r="G15">
        <f t="shared" si="0"/>
        <v>130.03494318981552</v>
      </c>
      <c r="H15">
        <f t="shared" si="0"/>
        <v>528.39030973189074</v>
      </c>
      <c r="I15">
        <f t="shared" si="0"/>
        <v>608.36241579325633</v>
      </c>
      <c r="J15">
        <f t="shared" si="0"/>
        <v>533.44951797767555</v>
      </c>
      <c r="K15">
        <f t="shared" si="0"/>
        <v>604.16091243059225</v>
      </c>
      <c r="L15">
        <f t="shared" si="0"/>
        <v>531.25168057388214</v>
      </c>
      <c r="M15">
        <f t="shared" si="0"/>
        <v>410.6182913909044</v>
      </c>
    </row>
    <row r="16" spans="1:13">
      <c r="A16">
        <v>32.71546</v>
      </c>
      <c r="B16">
        <v>-117.16148</v>
      </c>
      <c r="C16" s="11" t="s">
        <v>206</v>
      </c>
      <c r="D16">
        <f t="shared" si="1"/>
        <v>1561.2183722333157</v>
      </c>
      <c r="E16">
        <f t="shared" si="0"/>
        <v>2087.9603799042138</v>
      </c>
      <c r="F16">
        <f t="shared" si="0"/>
        <v>1428.623411696175</v>
      </c>
      <c r="G16">
        <f t="shared" si="0"/>
        <v>1844.9403418555316</v>
      </c>
      <c r="H16">
        <f t="shared" si="0"/>
        <v>1636.561630367278</v>
      </c>
      <c r="I16">
        <f t="shared" si="0"/>
        <v>1887.4621501519821</v>
      </c>
      <c r="J16">
        <f t="shared" si="0"/>
        <v>2483.4158298490488</v>
      </c>
      <c r="K16">
        <f t="shared" si="0"/>
        <v>2561.1510351599577</v>
      </c>
      <c r="L16">
        <f t="shared" si="0"/>
        <v>1530.8518612708403</v>
      </c>
      <c r="M16">
        <f t="shared" si="0"/>
        <v>2269.5379402799354</v>
      </c>
    </row>
    <row r="17" spans="1:13">
      <c r="A17">
        <v>44.261930999999997</v>
      </c>
      <c r="B17">
        <v>-88.415385000000001</v>
      </c>
      <c r="C17" s="11" t="s">
        <v>207</v>
      </c>
      <c r="D17">
        <f t="shared" si="1"/>
        <v>400.12073463514241</v>
      </c>
      <c r="E17">
        <f t="shared" si="0"/>
        <v>1030.7422908055148</v>
      </c>
      <c r="F17">
        <f t="shared" si="0"/>
        <v>320.5924449183446</v>
      </c>
      <c r="G17">
        <f t="shared" si="0"/>
        <v>164.11385704263748</v>
      </c>
      <c r="H17">
        <f t="shared" si="0"/>
        <v>249.4492263887694</v>
      </c>
      <c r="I17">
        <f t="shared" si="0"/>
        <v>757.61433431606599</v>
      </c>
      <c r="J17">
        <f t="shared" si="0"/>
        <v>810.05123087833317</v>
      </c>
      <c r="K17">
        <f t="shared" si="0"/>
        <v>873.25777467286287</v>
      </c>
      <c r="L17">
        <f t="shared" si="0"/>
        <v>243.68283041292395</v>
      </c>
      <c r="M17">
        <f t="shared" si="0"/>
        <v>697.51110330096776</v>
      </c>
    </row>
    <row r="18" spans="1:13">
      <c r="A18">
        <v>32.221742999999996</v>
      </c>
      <c r="B18">
        <v>-110.926479</v>
      </c>
      <c r="C18" s="11" t="s">
        <v>191</v>
      </c>
      <c r="D18">
        <f t="shared" si="1"/>
        <v>1244.6404306027923</v>
      </c>
      <c r="E18">
        <f t="shared" si="0"/>
        <v>1728.108368649544</v>
      </c>
      <c r="F18">
        <f t="shared" si="0"/>
        <v>1152.0179316705921</v>
      </c>
      <c r="G18">
        <f t="shared" si="0"/>
        <v>1560.7038857357657</v>
      </c>
      <c r="H18">
        <f t="shared" si="0"/>
        <v>1414.1259901961803</v>
      </c>
      <c r="I18">
        <f t="shared" si="0"/>
        <v>1537.4567636725521</v>
      </c>
      <c r="J18">
        <f t="shared" si="0"/>
        <v>2175.6437769967006</v>
      </c>
      <c r="K18">
        <f t="shared" si="0"/>
        <v>2256.3562792335615</v>
      </c>
      <c r="L18">
        <f t="shared" si="0"/>
        <v>1293.4220529074605</v>
      </c>
      <c r="M18">
        <f t="shared" si="0"/>
        <v>1947.0334226196157</v>
      </c>
    </row>
    <row r="19" spans="1:13">
      <c r="A19">
        <v>35.198284000000001</v>
      </c>
      <c r="B19">
        <v>-111.651302</v>
      </c>
      <c r="C19" s="11" t="s">
        <v>197</v>
      </c>
      <c r="D19">
        <f t="shared" si="1"/>
        <v>1205.5919718297084</v>
      </c>
      <c r="E19">
        <f t="shared" si="0"/>
        <v>1767.8976265048716</v>
      </c>
      <c r="F19">
        <f t="shared" si="0"/>
        <v>1069.6705426683211</v>
      </c>
      <c r="G19">
        <f t="shared" si="0"/>
        <v>1485.8375826042138</v>
      </c>
      <c r="H19">
        <f t="shared" si="0"/>
        <v>1290.236944937895</v>
      </c>
      <c r="I19">
        <f t="shared" si="0"/>
        <v>1551.2805859492523</v>
      </c>
      <c r="J19">
        <f t="shared" si="0"/>
        <v>2124.787022461152</v>
      </c>
      <c r="K19">
        <f t="shared" si="0"/>
        <v>2202.2050993807979</v>
      </c>
      <c r="L19">
        <f t="shared" si="0"/>
        <v>1179.3522953199752</v>
      </c>
      <c r="M19">
        <f t="shared" si="0"/>
        <v>1914.1312352325581</v>
      </c>
    </row>
    <row r="20" spans="1:13">
      <c r="A20">
        <v>45.523451999999999</v>
      </c>
      <c r="B20">
        <v>-122.67620700000001</v>
      </c>
      <c r="C20" s="11" t="s">
        <v>208</v>
      </c>
      <c r="D20">
        <f t="shared" si="1"/>
        <v>1719.280446908554</v>
      </c>
      <c r="E20">
        <f t="shared" si="1"/>
        <v>2435.9329995128469</v>
      </c>
      <c r="F20">
        <f t="shared" si="1"/>
        <v>1471.913671110766</v>
      </c>
      <c r="G20">
        <f t="shared" si="1"/>
        <v>1824.0108518474069</v>
      </c>
      <c r="H20">
        <f t="shared" si="1"/>
        <v>1456.753336216628</v>
      </c>
      <c r="I20">
        <f t="shared" si="1"/>
        <v>2168.7432489344446</v>
      </c>
      <c r="J20">
        <f t="shared" si="1"/>
        <v>2473.5109325901722</v>
      </c>
      <c r="K20">
        <f t="shared" si="1"/>
        <v>2530.8124576644605</v>
      </c>
      <c r="L20">
        <f t="shared" si="1"/>
        <v>1422.9303040045681</v>
      </c>
      <c r="M20">
        <f t="shared" si="1"/>
        <v>2349.7556966089305</v>
      </c>
    </row>
    <row r="21" spans="1:13">
      <c r="A21">
        <v>45.523451999999999</v>
      </c>
      <c r="B21">
        <v>-122.67620700000001</v>
      </c>
      <c r="C21" s="11" t="s">
        <v>209</v>
      </c>
      <c r="D21">
        <f t="shared" si="1"/>
        <v>1719.280446908554</v>
      </c>
      <c r="E21">
        <f t="shared" si="1"/>
        <v>2435.9329995128469</v>
      </c>
      <c r="F21">
        <f t="shared" si="1"/>
        <v>1471.913671110766</v>
      </c>
      <c r="G21">
        <f t="shared" si="1"/>
        <v>1824.0108518474069</v>
      </c>
      <c r="H21">
        <f t="shared" si="1"/>
        <v>1456.753336216628</v>
      </c>
      <c r="I21">
        <f t="shared" si="1"/>
        <v>2168.7432489344446</v>
      </c>
      <c r="J21">
        <f t="shared" si="1"/>
        <v>2473.5109325901722</v>
      </c>
      <c r="K21">
        <f t="shared" si="1"/>
        <v>2530.8124576644605</v>
      </c>
      <c r="L21">
        <f t="shared" si="1"/>
        <v>1422.9303040045681</v>
      </c>
      <c r="M21">
        <f t="shared" si="1"/>
        <v>2349.7556966089305</v>
      </c>
    </row>
    <row r="22" spans="1:13">
      <c r="A22">
        <v>47.606209</v>
      </c>
      <c r="B22">
        <v>-122.332071</v>
      </c>
      <c r="C22" s="11" t="s">
        <v>210</v>
      </c>
      <c r="D22">
        <f t="shared" si="1"/>
        <v>1720.2602629443777</v>
      </c>
      <c r="E22">
        <f t="shared" si="1"/>
        <v>2451.535343234324</v>
      </c>
      <c r="F22">
        <f t="shared" si="1"/>
        <v>1463.1302824355378</v>
      </c>
      <c r="G22">
        <f t="shared" si="1"/>
        <v>1793.6418594453039</v>
      </c>
      <c r="H22">
        <f t="shared" si="1"/>
        <v>1411.4341444289839</v>
      </c>
      <c r="I22">
        <f t="shared" si="1"/>
        <v>2178.3298805403529</v>
      </c>
      <c r="J22">
        <f t="shared" si="1"/>
        <v>2432.6012748998523</v>
      </c>
      <c r="K22">
        <f t="shared" si="1"/>
        <v>2485.9778073592011</v>
      </c>
      <c r="L22">
        <f t="shared" si="1"/>
        <v>1391.0564964772334</v>
      </c>
      <c r="M22">
        <f t="shared" si="1"/>
        <v>2324.6782996350739</v>
      </c>
    </row>
    <row r="23" spans="1:13">
      <c r="A23">
        <v>45.523451999999999</v>
      </c>
      <c r="B23">
        <v>-122.67620700000001</v>
      </c>
      <c r="C23" s="11" t="s">
        <v>211</v>
      </c>
      <c r="D23">
        <f t="shared" si="1"/>
        <v>1719.280446908554</v>
      </c>
      <c r="E23">
        <f t="shared" si="1"/>
        <v>2435.9329995128469</v>
      </c>
      <c r="F23">
        <f t="shared" si="1"/>
        <v>1471.913671110766</v>
      </c>
      <c r="G23">
        <f t="shared" si="1"/>
        <v>1824.0108518474069</v>
      </c>
      <c r="H23">
        <f t="shared" si="1"/>
        <v>1456.753336216628</v>
      </c>
      <c r="I23">
        <f t="shared" si="1"/>
        <v>2168.7432489344446</v>
      </c>
      <c r="J23">
        <f t="shared" si="1"/>
        <v>2473.5109325901722</v>
      </c>
      <c r="K23">
        <f t="shared" si="1"/>
        <v>2530.8124576644605</v>
      </c>
      <c r="L23">
        <f t="shared" si="1"/>
        <v>1422.9303040045681</v>
      </c>
      <c r="M23">
        <f t="shared" si="1"/>
        <v>2349.7556966089305</v>
      </c>
    </row>
    <row r="24" spans="1:13">
      <c r="A24">
        <v>35.322507999999999</v>
      </c>
      <c r="B24">
        <v>-120.831024</v>
      </c>
      <c r="C24" s="11" t="s">
        <v>212</v>
      </c>
      <c r="D24">
        <f t="shared" si="1"/>
        <v>1698.1973880615647</v>
      </c>
      <c r="E24">
        <f t="shared" si="1"/>
        <v>2285.5906381321406</v>
      </c>
      <c r="F24">
        <f t="shared" si="1"/>
        <v>1528.0452066647392</v>
      </c>
      <c r="G24">
        <f t="shared" si="1"/>
        <v>1941.1992088262211</v>
      </c>
      <c r="H24">
        <f t="shared" si="1"/>
        <v>1680.2332187595202</v>
      </c>
      <c r="I24">
        <f t="shared" si="1"/>
        <v>2065.4056112599683</v>
      </c>
      <c r="J24">
        <f t="shared" si="1"/>
        <v>2596.3373688773645</v>
      </c>
      <c r="K24">
        <f t="shared" si="1"/>
        <v>2669.744179202195</v>
      </c>
      <c r="L24">
        <f t="shared" si="1"/>
        <v>1591.0957637150991</v>
      </c>
      <c r="M24">
        <f t="shared" si="1"/>
        <v>2402.9620642133505</v>
      </c>
    </row>
    <row r="25" spans="1:13">
      <c r="A25">
        <v>45.523451999999999</v>
      </c>
      <c r="B25">
        <v>-122.67620700000001</v>
      </c>
      <c r="C25" s="11" t="s">
        <v>213</v>
      </c>
      <c r="D25">
        <f t="shared" si="1"/>
        <v>1719.280446908554</v>
      </c>
      <c r="E25">
        <f t="shared" si="1"/>
        <v>2435.9329995128469</v>
      </c>
      <c r="F25">
        <f t="shared" si="1"/>
        <v>1471.913671110766</v>
      </c>
      <c r="G25">
        <f t="shared" si="1"/>
        <v>1824.0108518474069</v>
      </c>
      <c r="H25">
        <f t="shared" si="1"/>
        <v>1456.753336216628</v>
      </c>
      <c r="I25">
        <f t="shared" si="1"/>
        <v>2168.7432489344446</v>
      </c>
      <c r="J25">
        <f t="shared" si="1"/>
        <v>2473.5109325901722</v>
      </c>
      <c r="K25">
        <f t="shared" si="1"/>
        <v>2530.8124576644605</v>
      </c>
      <c r="L25">
        <f t="shared" si="1"/>
        <v>1422.9303040045681</v>
      </c>
      <c r="M25">
        <f t="shared" si="1"/>
        <v>2349.7556966089305</v>
      </c>
    </row>
    <row r="26" spans="1:13">
      <c r="A26">
        <v>35.612661000000003</v>
      </c>
      <c r="B26">
        <v>-77.366354000000001</v>
      </c>
      <c r="C26" s="11" t="s">
        <v>214</v>
      </c>
      <c r="D26">
        <f t="shared" si="1"/>
        <v>736.32222977605352</v>
      </c>
      <c r="E26">
        <f t="shared" si="1"/>
        <v>441.38472083722064</v>
      </c>
      <c r="F26">
        <f t="shared" si="1"/>
        <v>967.58929112737985</v>
      </c>
      <c r="G26">
        <f t="shared" si="1"/>
        <v>673.85630850026439</v>
      </c>
      <c r="H26">
        <f t="shared" si="1"/>
        <v>1084.0835262482335</v>
      </c>
      <c r="I26">
        <f t="shared" si="1"/>
        <v>419.10161406783004</v>
      </c>
      <c r="J26">
        <f t="shared" si="1"/>
        <v>460.84729534953129</v>
      </c>
      <c r="K26">
        <f t="shared" si="1"/>
        <v>535.58777835195792</v>
      </c>
      <c r="L26">
        <f t="shared" si="1"/>
        <v>1055.6622119202768</v>
      </c>
      <c r="M26">
        <f t="shared" si="1"/>
        <v>221.25684557095073</v>
      </c>
    </row>
    <row r="27" spans="1:13">
      <c r="A27">
        <v>30.267153</v>
      </c>
      <c r="B27">
        <v>-97.743060999999997</v>
      </c>
      <c r="C27" s="11" t="s">
        <v>215</v>
      </c>
      <c r="D27">
        <f t="shared" si="1"/>
        <v>719.37605751740966</v>
      </c>
      <c r="E27">
        <f t="shared" si="1"/>
        <v>958.89905735311606</v>
      </c>
      <c r="F27">
        <f t="shared" si="1"/>
        <v>816.2194921995623</v>
      </c>
      <c r="G27">
        <f t="shared" si="1"/>
        <v>1101.1270024495918</v>
      </c>
      <c r="H27">
        <f t="shared" si="1"/>
        <v>1180.6279061445666</v>
      </c>
      <c r="I27">
        <f t="shared" si="1"/>
        <v>817.88443661679435</v>
      </c>
      <c r="J27">
        <f t="shared" si="1"/>
        <v>1578.1526315902565</v>
      </c>
      <c r="K27">
        <f t="shared" si="1"/>
        <v>1663.9964658214733</v>
      </c>
      <c r="L27">
        <f t="shared" si="1"/>
        <v>1045.4356528905189</v>
      </c>
      <c r="M27">
        <f t="shared" si="1"/>
        <v>1313.1857270384546</v>
      </c>
    </row>
    <row r="28" spans="1:13">
      <c r="A28">
        <v>44.983333999999999</v>
      </c>
      <c r="B28">
        <v>-93.266670000000005</v>
      </c>
      <c r="C28" s="11" t="s">
        <v>196</v>
      </c>
      <c r="D28">
        <f t="shared" si="1"/>
        <v>466.63181442503753</v>
      </c>
      <c r="E28">
        <f t="shared" si="1"/>
        <v>1192.2458041492866</v>
      </c>
      <c r="F28">
        <f t="shared" si="1"/>
        <v>234.36106086252025</v>
      </c>
      <c r="G28">
        <f t="shared" si="1"/>
        <v>402.58950457586502</v>
      </c>
      <c r="H28">
        <f t="shared" si="1"/>
        <v>136.63681099168278</v>
      </c>
      <c r="I28">
        <f t="shared" si="1"/>
        <v>908.34098924583213</v>
      </c>
      <c r="J28">
        <f t="shared" si="1"/>
        <v>1053.205066164124</v>
      </c>
      <c r="K28">
        <f t="shared" si="1"/>
        <v>1114.931674867622</v>
      </c>
      <c r="L28">
        <f t="shared" si="1"/>
        <v>0</v>
      </c>
      <c r="M28">
        <f t="shared" si="1"/>
        <v>934.75165430997731</v>
      </c>
    </row>
    <row r="29" spans="1:13">
      <c r="A29">
        <v>35.779589999999999</v>
      </c>
      <c r="B29">
        <v>-78.638178999999994</v>
      </c>
      <c r="C29" s="11" t="s">
        <v>192</v>
      </c>
      <c r="D29">
        <f t="shared" si="1"/>
        <v>665.41729176638478</v>
      </c>
      <c r="E29">
        <f t="shared" si="1"/>
        <v>414.89949848671978</v>
      </c>
      <c r="F29">
        <f t="shared" si="1"/>
        <v>900.29298115050813</v>
      </c>
      <c r="G29">
        <f t="shared" si="1"/>
        <v>621.87099672769659</v>
      </c>
      <c r="H29">
        <f t="shared" si="1"/>
        <v>1030.0380248144563</v>
      </c>
      <c r="I29">
        <f t="shared" si="1"/>
        <v>355.16170345596834</v>
      </c>
      <c r="J29">
        <f t="shared" si="1"/>
        <v>490.81493359181076</v>
      </c>
      <c r="K29">
        <f t="shared" si="1"/>
        <v>570.33664217663681</v>
      </c>
      <c r="L29">
        <f t="shared" si="1"/>
        <v>995.87559975810564</v>
      </c>
      <c r="M29">
        <f t="shared" si="1"/>
        <v>226.57602925976261</v>
      </c>
    </row>
    <row r="30" spans="1:13">
      <c r="A30">
        <v>45.487062000000002</v>
      </c>
      <c r="B30">
        <v>-122.80371</v>
      </c>
      <c r="C30" s="11" t="s">
        <v>216</v>
      </c>
      <c r="D30">
        <f t="shared" si="1"/>
        <v>1725.2439160599831</v>
      </c>
      <c r="E30">
        <f t="shared" si="1"/>
        <v>2441.5147817749198</v>
      </c>
      <c r="F30">
        <f t="shared" si="1"/>
        <v>1478.0834893288418</v>
      </c>
      <c r="G30">
        <f t="shared" si="1"/>
        <v>1830.4717826089829</v>
      </c>
      <c r="H30">
        <f t="shared" si="1"/>
        <v>1463.3610874488847</v>
      </c>
      <c r="I30">
        <f t="shared" si="1"/>
        <v>2174.4865743918435</v>
      </c>
      <c r="J30">
        <f t="shared" si="1"/>
        <v>2480.0626643937153</v>
      </c>
      <c r="K30">
        <f t="shared" si="1"/>
        <v>2537.3954804662635</v>
      </c>
      <c r="L30">
        <f t="shared" si="1"/>
        <v>1429.4262721814544</v>
      </c>
      <c r="M30">
        <f t="shared" si="1"/>
        <v>2356.1328936309887</v>
      </c>
    </row>
    <row r="31" spans="1:13">
      <c r="A31">
        <v>40.014986</v>
      </c>
      <c r="B31">
        <v>-105.270546</v>
      </c>
      <c r="C31" s="11" t="s">
        <v>217</v>
      </c>
      <c r="D31">
        <f t="shared" si="1"/>
        <v>810.26966428613991</v>
      </c>
      <c r="E31">
        <f t="shared" si="1"/>
        <v>1485.7195259302493</v>
      </c>
      <c r="F31">
        <f t="shared" si="1"/>
        <v>619.11648858987519</v>
      </c>
      <c r="G31">
        <f t="shared" si="1"/>
        <v>1032.2945115566638</v>
      </c>
      <c r="H31">
        <f t="shared" si="1"/>
        <v>808.23280153062433</v>
      </c>
      <c r="I31">
        <f t="shared" si="1"/>
        <v>1229.001591614483</v>
      </c>
      <c r="J31">
        <f t="shared" si="1"/>
        <v>1687.6842751335178</v>
      </c>
      <c r="K31">
        <f t="shared" si="1"/>
        <v>1760.6445798977029</v>
      </c>
      <c r="L31">
        <f t="shared" si="1"/>
        <v>700.22811570635167</v>
      </c>
      <c r="M31">
        <f t="shared" si="1"/>
        <v>1502.6869154211624</v>
      </c>
    </row>
    <row r="32" spans="1:13">
      <c r="A32">
        <v>37.774929</v>
      </c>
      <c r="B32">
        <v>-122.419416</v>
      </c>
      <c r="C32" s="11" t="s">
        <v>218</v>
      </c>
      <c r="D32">
        <f t="shared" si="1"/>
        <v>1741.4141600500825</v>
      </c>
      <c r="E32">
        <f t="shared" si="1"/>
        <v>2370.0795967465356</v>
      </c>
      <c r="F32">
        <f t="shared" si="1"/>
        <v>1547.037877940458</v>
      </c>
      <c r="G32">
        <f t="shared" si="1"/>
        <v>1951.5147237128285</v>
      </c>
      <c r="H32">
        <f t="shared" si="1"/>
        <v>1657.3825760198379</v>
      </c>
      <c r="I32">
        <f t="shared" si="1"/>
        <v>2135.5871475825138</v>
      </c>
      <c r="J32">
        <f t="shared" si="1"/>
        <v>2612.5435790497881</v>
      </c>
      <c r="K32">
        <f t="shared" si="1"/>
        <v>2682.2398031708481</v>
      </c>
      <c r="L32">
        <f t="shared" si="1"/>
        <v>1581.326896927744</v>
      </c>
      <c r="M32">
        <f t="shared" si="1"/>
        <v>2435.9231014696966</v>
      </c>
    </row>
    <row r="33" spans="1:13">
      <c r="A33">
        <v>45.523451999999999</v>
      </c>
      <c r="B33">
        <v>-122.67620700000001</v>
      </c>
      <c r="C33" s="11" t="s">
        <v>219</v>
      </c>
      <c r="D33">
        <f t="shared" si="1"/>
        <v>1719.280446908554</v>
      </c>
      <c r="E33">
        <f t="shared" si="1"/>
        <v>2435.9329995128469</v>
      </c>
      <c r="F33">
        <f t="shared" si="1"/>
        <v>1471.913671110766</v>
      </c>
      <c r="G33">
        <f t="shared" si="1"/>
        <v>1824.0108518474069</v>
      </c>
      <c r="H33">
        <f t="shared" si="1"/>
        <v>1456.753336216628</v>
      </c>
      <c r="I33">
        <f t="shared" si="1"/>
        <v>2168.7432489344446</v>
      </c>
      <c r="J33">
        <f t="shared" si="1"/>
        <v>2473.5109325901722</v>
      </c>
      <c r="K33">
        <f t="shared" si="1"/>
        <v>2530.8124576644605</v>
      </c>
      <c r="L33">
        <f t="shared" si="1"/>
        <v>1422.9303040045681</v>
      </c>
      <c r="M33">
        <f t="shared" si="1"/>
        <v>2349.7556966089305</v>
      </c>
    </row>
    <row r="34" spans="1:13">
      <c r="A34">
        <v>38.833882000000003</v>
      </c>
      <c r="B34">
        <v>-104.82136300000001</v>
      </c>
      <c r="C34" s="11" t="s">
        <v>220</v>
      </c>
      <c r="D34">
        <f t="shared" si="1"/>
        <v>787.40559158857559</v>
      </c>
      <c r="E34">
        <f t="shared" si="1"/>
        <v>1437.4090061231727</v>
      </c>
      <c r="F34">
        <f t="shared" si="1"/>
        <v>621.12818173911501</v>
      </c>
      <c r="G34">
        <f t="shared" si="1"/>
        <v>1037.5765559141998</v>
      </c>
      <c r="H34">
        <f t="shared" si="1"/>
        <v>845.28516946906802</v>
      </c>
      <c r="I34">
        <f t="shared" si="1"/>
        <v>1187.9724138143768</v>
      </c>
      <c r="J34">
        <f t="shared" si="1"/>
        <v>1685.4262070193604</v>
      </c>
      <c r="K34">
        <f t="shared" si="1"/>
        <v>1760.6147472298669</v>
      </c>
      <c r="L34">
        <f t="shared" si="1"/>
        <v>729.27394046873474</v>
      </c>
      <c r="M34">
        <f t="shared" si="1"/>
        <v>1489.3379171022618</v>
      </c>
    </row>
    <row r="35" spans="1:13">
      <c r="A35">
        <v>40.412855</v>
      </c>
      <c r="B35">
        <v>-74.307282000000001</v>
      </c>
      <c r="C35" s="11" t="s">
        <v>221</v>
      </c>
      <c r="D35">
        <f t="shared" si="1"/>
        <v>854.77562275893479</v>
      </c>
      <c r="E35">
        <f t="shared" si="1"/>
        <v>809.52259093829912</v>
      </c>
      <c r="F35">
        <f t="shared" si="1"/>
        <v>1007.6261365205575</v>
      </c>
      <c r="G35">
        <f t="shared" si="1"/>
        <v>611.53768081734768</v>
      </c>
      <c r="H35">
        <f t="shared" si="1"/>
        <v>990.19370662546726</v>
      </c>
      <c r="I35">
        <f t="shared" si="1"/>
        <v>720.7784311545222</v>
      </c>
      <c r="J35">
        <f t="shared" si="1"/>
        <v>94.988602957605551</v>
      </c>
      <c r="K35">
        <f t="shared" si="1"/>
        <v>179.44081885000881</v>
      </c>
      <c r="L35">
        <f t="shared" si="1"/>
        <v>1010.4184829813445</v>
      </c>
      <c r="M35">
        <f t="shared" si="1"/>
        <v>183.31705911568332</v>
      </c>
    </row>
    <row r="36" spans="1:13">
      <c r="A36">
        <v>29.424122000000001</v>
      </c>
      <c r="B36">
        <v>-98.493628000000001</v>
      </c>
      <c r="C36" s="11" t="s">
        <v>222</v>
      </c>
      <c r="D36">
        <f t="shared" si="1"/>
        <v>792.85972791243967</v>
      </c>
      <c r="E36">
        <f t="shared" si="1"/>
        <v>1009.7851599621816</v>
      </c>
      <c r="F36">
        <f t="shared" si="1"/>
        <v>884.60903040442656</v>
      </c>
      <c r="G36">
        <f t="shared" si="1"/>
        <v>1174.5540551328211</v>
      </c>
      <c r="H36">
        <f t="shared" si="1"/>
        <v>1247.8973092075416</v>
      </c>
      <c r="I36">
        <f t="shared" si="1"/>
        <v>881.41765730148097</v>
      </c>
      <c r="J36">
        <f t="shared" si="1"/>
        <v>1648.8606924319938</v>
      </c>
      <c r="K36">
        <f t="shared" si="1"/>
        <v>1734.7716061798369</v>
      </c>
      <c r="L36">
        <f t="shared" si="1"/>
        <v>1112.2204778149576</v>
      </c>
      <c r="M36">
        <f t="shared" si="1"/>
        <v>1382.6116324751442</v>
      </c>
    </row>
    <row r="37" spans="1:13">
      <c r="A37">
        <v>36.135128999999999</v>
      </c>
      <c r="B37">
        <v>-81.677605999999997</v>
      </c>
      <c r="C37" s="11" t="s">
        <v>223</v>
      </c>
      <c r="D37">
        <f t="shared" ref="D37:M61" si="2">ACOS(COS(RADIANS(90-$A37)) *COS(RADIANS(90-D$1)) +SIN(RADIANS(90-$A37)) *SIN(RADIANS(90-D$1)) *COS(RADIANS($B37-D$2))) *3958.756</f>
        <v>498.29777869175814</v>
      </c>
      <c r="E37">
        <f t="shared" si="2"/>
        <v>400.9467772049905</v>
      </c>
      <c r="F37">
        <f t="shared" si="2"/>
        <v>743.69337038156243</v>
      </c>
      <c r="G37">
        <f t="shared" si="2"/>
        <v>517.30912136189306</v>
      </c>
      <c r="H37">
        <f t="shared" si="2"/>
        <v>910.89153373707506</v>
      </c>
      <c r="I37">
        <f t="shared" si="2"/>
        <v>225.24726920649903</v>
      </c>
      <c r="J37">
        <f t="shared" si="2"/>
        <v>591.27891123401741</v>
      </c>
      <c r="K37">
        <f t="shared" si="2"/>
        <v>676.31519594239035</v>
      </c>
      <c r="L37">
        <f t="shared" si="2"/>
        <v>860.77787997845428</v>
      </c>
      <c r="M37">
        <f t="shared" si="2"/>
        <v>313.78787822297636</v>
      </c>
    </row>
    <row r="38" spans="1:13">
      <c r="A38">
        <v>30.267153</v>
      </c>
      <c r="B38">
        <v>-97.743060999999997</v>
      </c>
      <c r="C38" s="11" t="s">
        <v>224</v>
      </c>
      <c r="D38">
        <f t="shared" si="2"/>
        <v>719.37605751740966</v>
      </c>
      <c r="E38">
        <f t="shared" si="2"/>
        <v>958.89905735311606</v>
      </c>
      <c r="F38">
        <f t="shared" si="2"/>
        <v>816.2194921995623</v>
      </c>
      <c r="G38">
        <f t="shared" si="2"/>
        <v>1101.1270024495918</v>
      </c>
      <c r="H38">
        <f t="shared" si="2"/>
        <v>1180.6279061445666</v>
      </c>
      <c r="I38">
        <f t="shared" si="2"/>
        <v>817.88443661679435</v>
      </c>
      <c r="J38">
        <f t="shared" si="2"/>
        <v>1578.1526315902565</v>
      </c>
      <c r="K38">
        <f t="shared" si="2"/>
        <v>1663.9964658214733</v>
      </c>
      <c r="L38">
        <f t="shared" si="2"/>
        <v>1045.4356528905189</v>
      </c>
      <c r="M38">
        <f t="shared" si="2"/>
        <v>1313.1857270384546</v>
      </c>
    </row>
    <row r="39" spans="1:13">
      <c r="A39">
        <v>46.877186000000002</v>
      </c>
      <c r="B39">
        <v>-96.789803000000006</v>
      </c>
      <c r="C39" s="11" t="s">
        <v>194</v>
      </c>
      <c r="D39">
        <f t="shared" si="2"/>
        <v>660.29578211755609</v>
      </c>
      <c r="E39">
        <f t="shared" si="2"/>
        <v>1399.7983040331412</v>
      </c>
      <c r="F39">
        <f t="shared" si="2"/>
        <v>397.03702294666982</v>
      </c>
      <c r="G39">
        <f t="shared" si="2"/>
        <v>606.85486425536283</v>
      </c>
      <c r="H39">
        <f t="shared" si="2"/>
        <v>221.71720436435388</v>
      </c>
      <c r="I39">
        <f t="shared" si="2"/>
        <v>1114.9332426470928</v>
      </c>
      <c r="J39">
        <f t="shared" si="2"/>
        <v>1239.3987352458473</v>
      </c>
      <c r="K39">
        <f t="shared" si="2"/>
        <v>1295.1184587461241</v>
      </c>
      <c r="L39">
        <f t="shared" si="2"/>
        <v>213.94556367420384</v>
      </c>
      <c r="M39">
        <f t="shared" si="2"/>
        <v>1140.6095329298412</v>
      </c>
    </row>
    <row r="40" spans="1:13">
      <c r="A40">
        <v>40.014986</v>
      </c>
      <c r="B40">
        <v>-105.270546</v>
      </c>
      <c r="C40" s="11" t="s">
        <v>195</v>
      </c>
      <c r="D40">
        <f t="shared" si="2"/>
        <v>810.26966428613991</v>
      </c>
      <c r="E40">
        <f t="shared" si="2"/>
        <v>1485.7195259302493</v>
      </c>
      <c r="F40">
        <f t="shared" si="2"/>
        <v>619.11648858987519</v>
      </c>
      <c r="G40">
        <f t="shared" si="2"/>
        <v>1032.2945115566638</v>
      </c>
      <c r="H40">
        <f t="shared" si="2"/>
        <v>808.23280153062433</v>
      </c>
      <c r="I40">
        <f t="shared" si="2"/>
        <v>1229.001591614483</v>
      </c>
      <c r="J40">
        <f t="shared" si="2"/>
        <v>1687.6842751335178</v>
      </c>
      <c r="K40">
        <f t="shared" si="2"/>
        <v>1760.6445798977029</v>
      </c>
      <c r="L40">
        <f t="shared" si="2"/>
        <v>700.22811570635167</v>
      </c>
      <c r="M40">
        <f t="shared" si="2"/>
        <v>1502.6869154211624</v>
      </c>
    </row>
    <row r="41" spans="1:13">
      <c r="A41">
        <v>45.523451999999999</v>
      </c>
      <c r="B41">
        <v>-122.67620700000001</v>
      </c>
      <c r="C41" s="11" t="s">
        <v>225</v>
      </c>
      <c r="D41">
        <f t="shared" si="2"/>
        <v>1719.280446908554</v>
      </c>
      <c r="E41">
        <f t="shared" si="2"/>
        <v>2435.9329995128469</v>
      </c>
      <c r="F41">
        <f t="shared" si="2"/>
        <v>1471.913671110766</v>
      </c>
      <c r="G41">
        <f t="shared" si="2"/>
        <v>1824.0108518474069</v>
      </c>
      <c r="H41">
        <f t="shared" si="2"/>
        <v>1456.753336216628</v>
      </c>
      <c r="I41">
        <f t="shared" si="2"/>
        <v>2168.7432489344446</v>
      </c>
      <c r="J41">
        <f t="shared" si="2"/>
        <v>2473.5109325901722</v>
      </c>
      <c r="K41">
        <f t="shared" si="2"/>
        <v>2530.8124576644605</v>
      </c>
      <c r="L41">
        <f t="shared" si="2"/>
        <v>1422.9303040045681</v>
      </c>
      <c r="M41">
        <f t="shared" si="2"/>
        <v>2349.7556966089305</v>
      </c>
    </row>
    <row r="42" spans="1:13">
      <c r="A42">
        <v>40.640934999999999</v>
      </c>
      <c r="B42">
        <v>-74.881277999999995</v>
      </c>
      <c r="C42" s="11" t="s">
        <v>226</v>
      </c>
      <c r="D42">
        <f t="shared" si="2"/>
        <v>825.7839527479606</v>
      </c>
      <c r="E42">
        <f t="shared" si="2"/>
        <v>807.17298552400371</v>
      </c>
      <c r="F42">
        <f t="shared" si="2"/>
        <v>975.11101185436075</v>
      </c>
      <c r="G42">
        <f t="shared" si="2"/>
        <v>577.81551535350138</v>
      </c>
      <c r="H42">
        <f t="shared" si="2"/>
        <v>956.28711688756789</v>
      </c>
      <c r="I42">
        <f t="shared" si="2"/>
        <v>706.68108584852325</v>
      </c>
      <c r="J42">
        <f t="shared" si="2"/>
        <v>111.84252739979145</v>
      </c>
      <c r="K42">
        <f t="shared" si="2"/>
        <v>197.87416280662129</v>
      </c>
      <c r="L42">
        <f t="shared" si="2"/>
        <v>976.46194503342974</v>
      </c>
      <c r="M42">
        <f t="shared" si="2"/>
        <v>171.27517194950264</v>
      </c>
    </row>
    <row r="43" spans="1:13">
      <c r="A43">
        <v>37.648546000000003</v>
      </c>
      <c r="B43">
        <v>-118.97207899999999</v>
      </c>
      <c r="C43" s="11" t="s">
        <v>227</v>
      </c>
      <c r="D43">
        <f t="shared" si="2"/>
        <v>1558.672925025435</v>
      </c>
      <c r="E43">
        <f t="shared" si="2"/>
        <v>2181.524650566344</v>
      </c>
      <c r="F43">
        <f t="shared" si="2"/>
        <v>1371.8753187089785</v>
      </c>
      <c r="G43">
        <f t="shared" si="2"/>
        <v>1780.5616278599441</v>
      </c>
      <c r="H43">
        <f t="shared" si="2"/>
        <v>1503.2126791196949</v>
      </c>
      <c r="I43">
        <f t="shared" si="2"/>
        <v>1948.0273630746849</v>
      </c>
      <c r="J43">
        <f t="shared" si="2"/>
        <v>2439.7504222158786</v>
      </c>
      <c r="K43">
        <f t="shared" si="2"/>
        <v>2511.0475081125473</v>
      </c>
      <c r="L43">
        <f t="shared" si="2"/>
        <v>1419.5511346304936</v>
      </c>
      <c r="M43">
        <f t="shared" si="2"/>
        <v>2256.8544243092242</v>
      </c>
    </row>
    <row r="44" spans="1:13">
      <c r="A44">
        <v>37.648546000000003</v>
      </c>
      <c r="B44">
        <v>-118.97207899999999</v>
      </c>
      <c r="C44" s="11" t="s">
        <v>228</v>
      </c>
      <c r="D44">
        <f t="shared" si="2"/>
        <v>1558.672925025435</v>
      </c>
      <c r="E44">
        <f t="shared" si="2"/>
        <v>2181.524650566344</v>
      </c>
      <c r="F44">
        <f t="shared" si="2"/>
        <v>1371.8753187089785</v>
      </c>
      <c r="G44">
        <f t="shared" si="2"/>
        <v>1780.5616278599441</v>
      </c>
      <c r="H44">
        <f t="shared" si="2"/>
        <v>1503.2126791196949</v>
      </c>
      <c r="I44">
        <f t="shared" si="2"/>
        <v>1948.0273630746849</v>
      </c>
      <c r="J44">
        <f t="shared" si="2"/>
        <v>2439.7504222158786</v>
      </c>
      <c r="K44">
        <f t="shared" si="2"/>
        <v>2511.0475081125473</v>
      </c>
      <c r="L44">
        <f t="shared" si="2"/>
        <v>1419.5511346304936</v>
      </c>
      <c r="M44">
        <f t="shared" si="2"/>
        <v>2256.8544243092242</v>
      </c>
    </row>
    <row r="45" spans="1:13">
      <c r="A45">
        <v>37.774929</v>
      </c>
      <c r="B45">
        <v>-122.419416</v>
      </c>
      <c r="C45" s="11" t="s">
        <v>281</v>
      </c>
      <c r="D45">
        <f t="shared" si="2"/>
        <v>1741.4141600500825</v>
      </c>
      <c r="E45">
        <f t="shared" si="2"/>
        <v>2370.0795967465356</v>
      </c>
      <c r="F45">
        <f t="shared" si="2"/>
        <v>1547.037877940458</v>
      </c>
      <c r="G45">
        <f t="shared" si="2"/>
        <v>1951.5147237128285</v>
      </c>
      <c r="H45">
        <f t="shared" si="2"/>
        <v>1657.3825760198379</v>
      </c>
      <c r="I45">
        <f t="shared" si="2"/>
        <v>2135.5871475825138</v>
      </c>
      <c r="J45">
        <f t="shared" si="2"/>
        <v>2612.5435790497881</v>
      </c>
      <c r="K45">
        <f t="shared" si="2"/>
        <v>2682.2398031708481</v>
      </c>
      <c r="L45">
        <f t="shared" si="2"/>
        <v>1581.326896927744</v>
      </c>
      <c r="M45">
        <f t="shared" si="2"/>
        <v>2435.9231014696966</v>
      </c>
    </row>
    <row r="46" spans="1:13">
      <c r="A46">
        <v>33.195869999999999</v>
      </c>
      <c r="B46">
        <v>-117.37948299999999</v>
      </c>
      <c r="C46" s="11" t="s">
        <v>229</v>
      </c>
      <c r="D46">
        <f t="shared" si="2"/>
        <v>1560.3535753227738</v>
      </c>
      <c r="E46">
        <f t="shared" si="2"/>
        <v>2097.7874261434949</v>
      </c>
      <c r="F46">
        <f t="shared" si="2"/>
        <v>1422.0061446518671</v>
      </c>
      <c r="G46">
        <f t="shared" si="2"/>
        <v>1838.5180488335532</v>
      </c>
      <c r="H46">
        <f t="shared" si="2"/>
        <v>1622.9958164980926</v>
      </c>
      <c r="I46">
        <f t="shared" si="2"/>
        <v>1893.6421502063715</v>
      </c>
      <c r="J46">
        <f t="shared" si="2"/>
        <v>2479.9222915317382</v>
      </c>
      <c r="K46">
        <f t="shared" si="2"/>
        <v>2557.0951756257155</v>
      </c>
      <c r="L46">
        <f t="shared" si="2"/>
        <v>1519.1828424570231</v>
      </c>
      <c r="M46">
        <f t="shared" si="2"/>
        <v>2268.8928979490074</v>
      </c>
    </row>
    <row r="47" spans="1:13">
      <c r="A47">
        <v>44.953702999999997</v>
      </c>
      <c r="B47">
        <v>-93.089957999999996</v>
      </c>
      <c r="C47" s="11" t="s">
        <v>230</v>
      </c>
      <c r="D47">
        <f t="shared" si="2"/>
        <v>461.71395242578745</v>
      </c>
      <c r="E47">
        <f t="shared" si="2"/>
        <v>1185.5476904196428</v>
      </c>
      <c r="F47">
        <f t="shared" si="2"/>
        <v>233.14647536035113</v>
      </c>
      <c r="G47">
        <f t="shared" si="2"/>
        <v>393.73792050197585</v>
      </c>
      <c r="H47">
        <f t="shared" si="2"/>
        <v>135.29349956547344</v>
      </c>
      <c r="I47">
        <f t="shared" si="2"/>
        <v>901.80267641966554</v>
      </c>
      <c r="J47">
        <f t="shared" si="2"/>
        <v>1044.3850856405641</v>
      </c>
      <c r="K47">
        <f t="shared" si="2"/>
        <v>1106.1823276447094</v>
      </c>
      <c r="L47">
        <f t="shared" si="2"/>
        <v>8.8775412205912794</v>
      </c>
      <c r="M47">
        <f t="shared" si="2"/>
        <v>925.96615496806191</v>
      </c>
    </row>
    <row r="48" spans="1:13">
      <c r="A48">
        <v>32.221742999999996</v>
      </c>
      <c r="B48">
        <v>-110.926479</v>
      </c>
      <c r="C48" s="11" t="s">
        <v>231</v>
      </c>
      <c r="D48">
        <f t="shared" si="2"/>
        <v>1244.6404306027923</v>
      </c>
      <c r="E48">
        <f t="shared" si="2"/>
        <v>1728.108368649544</v>
      </c>
      <c r="F48">
        <f t="shared" si="2"/>
        <v>1152.0179316705921</v>
      </c>
      <c r="G48">
        <f t="shared" si="2"/>
        <v>1560.7038857357657</v>
      </c>
      <c r="H48">
        <f t="shared" si="2"/>
        <v>1414.1259901961803</v>
      </c>
      <c r="I48">
        <f t="shared" si="2"/>
        <v>1537.4567636725521</v>
      </c>
      <c r="J48">
        <f t="shared" si="2"/>
        <v>2175.6437769967006</v>
      </c>
      <c r="K48">
        <f t="shared" si="2"/>
        <v>2256.3562792335615</v>
      </c>
      <c r="L48">
        <f t="shared" si="2"/>
        <v>1293.4220529074605</v>
      </c>
      <c r="M48">
        <f t="shared" si="2"/>
        <v>1947.0334226196157</v>
      </c>
    </row>
    <row r="49" spans="1:13">
      <c r="A49">
        <v>42.769534999999998</v>
      </c>
      <c r="B49">
        <v>-71.075890999999999</v>
      </c>
      <c r="C49" s="11" t="s">
        <v>232</v>
      </c>
      <c r="D49">
        <f t="shared" si="2"/>
        <v>1039.2527353821504</v>
      </c>
      <c r="E49">
        <f t="shared" si="2"/>
        <v>1038.9178697280518</v>
      </c>
      <c r="F49">
        <f t="shared" si="2"/>
        <v>1153.0125280837642</v>
      </c>
      <c r="G49">
        <f t="shared" si="2"/>
        <v>738.16166995857907</v>
      </c>
      <c r="H49">
        <f t="shared" si="2"/>
        <v>1064.2615673978576</v>
      </c>
      <c r="I49">
        <f t="shared" si="2"/>
        <v>951.87423088153582</v>
      </c>
      <c r="J49">
        <f t="shared" si="2"/>
        <v>138.64776961756635</v>
      </c>
      <c r="K49">
        <f t="shared" si="2"/>
        <v>67.562039846850681</v>
      </c>
      <c r="L49">
        <f t="shared" si="2"/>
        <v>1112.1782350779149</v>
      </c>
      <c r="M49">
        <f t="shared" si="2"/>
        <v>415.26880357889678</v>
      </c>
    </row>
    <row r="50" spans="1:13">
      <c r="A50">
        <v>38.833882000000003</v>
      </c>
      <c r="B50">
        <v>-104.82136300000001</v>
      </c>
      <c r="C50" s="11" t="s">
        <v>198</v>
      </c>
      <c r="D50">
        <f t="shared" si="2"/>
        <v>787.40559158857559</v>
      </c>
      <c r="E50">
        <f t="shared" si="2"/>
        <v>1437.4090061231727</v>
      </c>
      <c r="F50">
        <f t="shared" si="2"/>
        <v>621.12818173911501</v>
      </c>
      <c r="G50">
        <f t="shared" si="2"/>
        <v>1037.5765559141998</v>
      </c>
      <c r="H50">
        <f t="shared" si="2"/>
        <v>845.28516946906802</v>
      </c>
      <c r="I50">
        <f t="shared" si="2"/>
        <v>1187.9724138143768</v>
      </c>
      <c r="J50">
        <f t="shared" si="2"/>
        <v>1685.4262070193604</v>
      </c>
      <c r="K50">
        <f t="shared" si="2"/>
        <v>1760.6147472298669</v>
      </c>
      <c r="L50">
        <f t="shared" si="2"/>
        <v>729.27394046873474</v>
      </c>
      <c r="M50">
        <f t="shared" si="2"/>
        <v>1489.3379171022618</v>
      </c>
    </row>
    <row r="51" spans="1:13">
      <c r="A51">
        <v>43.491132</v>
      </c>
      <c r="B51">
        <v>-83.396896999999996</v>
      </c>
      <c r="C51" s="11" t="s">
        <v>233</v>
      </c>
      <c r="D51">
        <f t="shared" si="2"/>
        <v>488.09665521035674</v>
      </c>
      <c r="E51">
        <f t="shared" si="2"/>
        <v>914.20984261409365</v>
      </c>
      <c r="F51">
        <f t="shared" si="2"/>
        <v>535.61272849893248</v>
      </c>
      <c r="G51">
        <f t="shared" si="2"/>
        <v>120.01079390777114</v>
      </c>
      <c r="H51">
        <f t="shared" si="2"/>
        <v>481.05453941069516</v>
      </c>
      <c r="I51">
        <f t="shared" si="2"/>
        <v>675.22461089167791</v>
      </c>
      <c r="J51">
        <f t="shared" si="2"/>
        <v>554.60559737020708</v>
      </c>
      <c r="K51">
        <f t="shared" si="2"/>
        <v>619.16099826454058</v>
      </c>
      <c r="L51">
        <f t="shared" si="2"/>
        <v>498.99758449101955</v>
      </c>
      <c r="M51">
        <f t="shared" si="2"/>
        <v>462.32204104502347</v>
      </c>
    </row>
    <row r="52" spans="1:13">
      <c r="A52">
        <v>40.014986</v>
      </c>
      <c r="B52">
        <v>-105.270546</v>
      </c>
      <c r="C52" s="11" t="s">
        <v>234</v>
      </c>
      <c r="D52">
        <f t="shared" si="2"/>
        <v>810.26966428613991</v>
      </c>
      <c r="E52">
        <f t="shared" si="2"/>
        <v>1485.7195259302493</v>
      </c>
      <c r="F52">
        <f t="shared" si="2"/>
        <v>619.11648858987519</v>
      </c>
      <c r="G52">
        <f t="shared" si="2"/>
        <v>1032.2945115566638</v>
      </c>
      <c r="H52">
        <f t="shared" si="2"/>
        <v>808.23280153062433</v>
      </c>
      <c r="I52">
        <f t="shared" si="2"/>
        <v>1229.001591614483</v>
      </c>
      <c r="J52">
        <f t="shared" si="2"/>
        <v>1687.6842751335178</v>
      </c>
      <c r="K52">
        <f t="shared" si="2"/>
        <v>1760.6445798977029</v>
      </c>
      <c r="L52">
        <f t="shared" si="2"/>
        <v>700.22811570635167</v>
      </c>
      <c r="M52">
        <f t="shared" si="2"/>
        <v>1502.6869154211624</v>
      </c>
    </row>
    <row r="53" spans="1:13">
      <c r="A53">
        <v>36.304774000000002</v>
      </c>
      <c r="B53">
        <v>-86.619996</v>
      </c>
      <c r="C53" s="11" t="s">
        <v>235</v>
      </c>
      <c r="D53">
        <f t="shared" si="2"/>
        <v>253.49047766301314</v>
      </c>
      <c r="E53">
        <f t="shared" si="2"/>
        <v>502.25496650527219</v>
      </c>
      <c r="F53">
        <f t="shared" si="2"/>
        <v>523.97028797167809</v>
      </c>
      <c r="G53">
        <f t="shared" si="2"/>
        <v>462.83424229827563</v>
      </c>
      <c r="H53">
        <f t="shared" si="2"/>
        <v>777.2033365594981</v>
      </c>
      <c r="I53">
        <f t="shared" si="2"/>
        <v>217.08058393085707</v>
      </c>
      <c r="J53">
        <f t="shared" si="2"/>
        <v>812.99546338597929</v>
      </c>
      <c r="K53">
        <f t="shared" si="2"/>
        <v>898.82357824719554</v>
      </c>
      <c r="L53">
        <f t="shared" si="2"/>
        <v>692.94724322892989</v>
      </c>
      <c r="M53">
        <f t="shared" si="2"/>
        <v>551.76060165551314</v>
      </c>
    </row>
    <row r="54" spans="1:13">
      <c r="A54">
        <v>42.658366000000001</v>
      </c>
      <c r="B54">
        <v>-83.149932000000007</v>
      </c>
      <c r="C54" s="11" t="s">
        <v>236</v>
      </c>
      <c r="D54">
        <f t="shared" si="2"/>
        <v>462.5173158000851</v>
      </c>
      <c r="E54">
        <f t="shared" si="2"/>
        <v>855.65053419855815</v>
      </c>
      <c r="F54">
        <f t="shared" si="2"/>
        <v>540.54873515009911</v>
      </c>
      <c r="G54">
        <f t="shared" si="2"/>
        <v>129.36018958439882</v>
      </c>
      <c r="H54">
        <f t="shared" si="2"/>
        <v>523.36692933859069</v>
      </c>
      <c r="I54">
        <f t="shared" si="2"/>
        <v>619.21621069259777</v>
      </c>
      <c r="J54">
        <f t="shared" si="2"/>
        <v>532.87693753885003</v>
      </c>
      <c r="K54">
        <f t="shared" si="2"/>
        <v>602.63763353766353</v>
      </c>
      <c r="L54">
        <f t="shared" si="2"/>
        <v>528.8752848268357</v>
      </c>
      <c r="M54">
        <f t="shared" si="2"/>
        <v>415.72705869302439</v>
      </c>
    </row>
    <row r="55" spans="1:13">
      <c r="A55">
        <v>38.833882000000003</v>
      </c>
      <c r="B55">
        <v>-104.82136300000001</v>
      </c>
      <c r="C55" s="11" t="s">
        <v>237</v>
      </c>
      <c r="D55">
        <f t="shared" si="2"/>
        <v>787.40559158857559</v>
      </c>
      <c r="E55">
        <f t="shared" si="2"/>
        <v>1437.4090061231727</v>
      </c>
      <c r="F55">
        <f t="shared" si="2"/>
        <v>621.12818173911501</v>
      </c>
      <c r="G55">
        <f t="shared" si="2"/>
        <v>1037.5765559141998</v>
      </c>
      <c r="H55">
        <f t="shared" si="2"/>
        <v>845.28516946906802</v>
      </c>
      <c r="I55">
        <f t="shared" si="2"/>
        <v>1187.9724138143768</v>
      </c>
      <c r="J55">
        <f t="shared" si="2"/>
        <v>1685.4262070193604</v>
      </c>
      <c r="K55">
        <f t="shared" si="2"/>
        <v>1760.6147472298669</v>
      </c>
      <c r="L55">
        <f t="shared" si="2"/>
        <v>729.27394046873474</v>
      </c>
      <c r="M55">
        <f t="shared" si="2"/>
        <v>1489.3379171022618</v>
      </c>
    </row>
    <row r="56" spans="1:13">
      <c r="A56">
        <v>30.267153</v>
      </c>
      <c r="B56">
        <v>-97.743060999999997</v>
      </c>
      <c r="C56" s="11" t="s">
        <v>238</v>
      </c>
      <c r="D56">
        <f t="shared" si="2"/>
        <v>719.37605751740966</v>
      </c>
      <c r="E56">
        <f t="shared" si="2"/>
        <v>958.89905735311606</v>
      </c>
      <c r="F56">
        <f t="shared" si="2"/>
        <v>816.2194921995623</v>
      </c>
      <c r="G56">
        <f t="shared" si="2"/>
        <v>1101.1270024495918</v>
      </c>
      <c r="H56">
        <f t="shared" si="2"/>
        <v>1180.6279061445666</v>
      </c>
      <c r="I56">
        <f t="shared" si="2"/>
        <v>817.88443661679435</v>
      </c>
      <c r="J56">
        <f t="shared" si="2"/>
        <v>1578.1526315902565</v>
      </c>
      <c r="K56">
        <f t="shared" si="2"/>
        <v>1663.9964658214733</v>
      </c>
      <c r="L56">
        <f t="shared" si="2"/>
        <v>1045.4356528905189</v>
      </c>
      <c r="M56">
        <f t="shared" si="2"/>
        <v>1313.1857270384546</v>
      </c>
    </row>
    <row r="57" spans="1:13">
      <c r="A57">
        <v>40.014986</v>
      </c>
      <c r="B57">
        <v>-105.270546</v>
      </c>
      <c r="C57" s="11" t="s">
        <v>239</v>
      </c>
      <c r="D57">
        <f t="shared" si="2"/>
        <v>810.26966428613991</v>
      </c>
      <c r="E57">
        <f t="shared" si="2"/>
        <v>1485.7195259302493</v>
      </c>
      <c r="F57">
        <f t="shared" si="2"/>
        <v>619.11648858987519</v>
      </c>
      <c r="G57">
        <f t="shared" si="2"/>
        <v>1032.2945115566638</v>
      </c>
      <c r="H57">
        <f t="shared" si="2"/>
        <v>808.23280153062433</v>
      </c>
      <c r="I57">
        <f t="shared" si="2"/>
        <v>1229.001591614483</v>
      </c>
      <c r="J57">
        <f t="shared" si="2"/>
        <v>1687.6842751335178</v>
      </c>
      <c r="K57">
        <f t="shared" si="2"/>
        <v>1760.6445798977029</v>
      </c>
      <c r="L57">
        <f t="shared" si="2"/>
        <v>700.22811570635167</v>
      </c>
      <c r="M57">
        <f t="shared" si="2"/>
        <v>1502.6869154211624</v>
      </c>
    </row>
    <row r="58" spans="1:13">
      <c r="A58">
        <v>40.636768000000004</v>
      </c>
      <c r="B58">
        <v>-74.909890000000004</v>
      </c>
      <c r="C58" s="11" t="s">
        <v>240</v>
      </c>
      <c r="D58">
        <f t="shared" si="2"/>
        <v>824.26518867957191</v>
      </c>
      <c r="E58">
        <f t="shared" si="2"/>
        <v>806.17083001710489</v>
      </c>
      <c r="F58">
        <f t="shared" si="2"/>
        <v>973.68416729479156</v>
      </c>
      <c r="G58">
        <f t="shared" si="2"/>
        <v>576.50016382516901</v>
      </c>
      <c r="H58">
        <f t="shared" si="2"/>
        <v>955.16932254557935</v>
      </c>
      <c r="I58">
        <f t="shared" si="2"/>
        <v>705.33885488279952</v>
      </c>
      <c r="J58">
        <f t="shared" si="2"/>
        <v>113.32443617758561</v>
      </c>
      <c r="K58">
        <f t="shared" si="2"/>
        <v>199.35219571174531</v>
      </c>
      <c r="L58">
        <f t="shared" si="2"/>
        <v>975.20854282883568</v>
      </c>
      <c r="M58">
        <f t="shared" si="2"/>
        <v>170.04546722604567</v>
      </c>
    </row>
    <row r="59" spans="1:13">
      <c r="A59">
        <v>40.636768000000004</v>
      </c>
      <c r="B59">
        <v>-74.909890000000004</v>
      </c>
      <c r="C59" s="11" t="s">
        <v>199</v>
      </c>
      <c r="D59">
        <f t="shared" si="2"/>
        <v>824.26518867957191</v>
      </c>
      <c r="E59">
        <f t="shared" si="2"/>
        <v>806.17083001710489</v>
      </c>
      <c r="F59">
        <f t="shared" si="2"/>
        <v>973.68416729479156</v>
      </c>
      <c r="G59">
        <f t="shared" si="2"/>
        <v>576.50016382516901</v>
      </c>
      <c r="H59">
        <f t="shared" si="2"/>
        <v>955.16932254557935</v>
      </c>
      <c r="I59">
        <f t="shared" si="2"/>
        <v>705.33885488279952</v>
      </c>
      <c r="J59">
        <f t="shared" si="2"/>
        <v>113.32443617758561</v>
      </c>
      <c r="K59">
        <f t="shared" si="2"/>
        <v>199.35219571174531</v>
      </c>
      <c r="L59">
        <f t="shared" si="2"/>
        <v>975.20854282883568</v>
      </c>
      <c r="M59">
        <f t="shared" si="2"/>
        <v>170.04546722604567</v>
      </c>
    </row>
    <row r="60" spans="1:13">
      <c r="A60">
        <v>44.789344999999997</v>
      </c>
      <c r="B60">
        <v>-93.601838999999998</v>
      </c>
      <c r="C60" s="11" t="s">
        <v>200</v>
      </c>
      <c r="D60">
        <f t="shared" si="2"/>
        <v>460.41510964213398</v>
      </c>
      <c r="E60">
        <f t="shared" si="2"/>
        <v>1191.2156522815355</v>
      </c>
      <c r="F60">
        <f t="shared" si="2"/>
        <v>220.3251032765663</v>
      </c>
      <c r="G60">
        <f t="shared" si="2"/>
        <v>414.58863408082038</v>
      </c>
      <c r="H60">
        <f t="shared" si="2"/>
        <v>155.80284674076125</v>
      </c>
      <c r="I60">
        <f t="shared" si="2"/>
        <v>906.81800145184081</v>
      </c>
      <c r="J60">
        <f t="shared" si="2"/>
        <v>1068.0555355622341</v>
      </c>
      <c r="K60">
        <f t="shared" si="2"/>
        <v>1130.5938904441402</v>
      </c>
      <c r="L60">
        <f t="shared" si="2"/>
        <v>21.186251263166096</v>
      </c>
      <c r="M60">
        <f t="shared" si="2"/>
        <v>945.32344602315504</v>
      </c>
    </row>
    <row r="61" spans="1:13">
      <c r="A61">
        <v>44.058172999999996</v>
      </c>
      <c r="B61">
        <v>-121.31531</v>
      </c>
      <c r="C61" s="11" t="s">
        <v>241</v>
      </c>
      <c r="D61">
        <f t="shared" si="2"/>
        <v>1646.6124996903086</v>
      </c>
      <c r="E61">
        <f t="shared" si="2"/>
        <v>2351.6481598723758</v>
      </c>
      <c r="F61">
        <f t="shared" si="2"/>
        <v>1407.4240993917083</v>
      </c>
      <c r="G61">
        <f t="shared" si="2"/>
        <v>1773.8746238347746</v>
      </c>
      <c r="H61">
        <f t="shared" si="2"/>
        <v>1420.9060161973953</v>
      </c>
      <c r="I61">
        <f t="shared" si="2"/>
        <v>2088.8517273094631</v>
      </c>
      <c r="J61">
        <f t="shared" si="2"/>
        <v>2429.5133608994283</v>
      </c>
      <c r="K61">
        <f t="shared" si="2"/>
        <v>2489.8853951394108</v>
      </c>
      <c r="L61">
        <f t="shared" si="2"/>
        <v>1376.3386504380401</v>
      </c>
      <c r="M61">
        <f t="shared" si="2"/>
        <v>2293.6597394610453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"/>
  <sheetViews>
    <sheetView workbookViewId="0"/>
  </sheetViews>
  <sheetFormatPr baseColWidth="10" defaultColWidth="8.83203125" defaultRowHeight="14" x14ac:dyDescent="0"/>
  <cols>
    <col min="1" max="1" width="19.83203125" style="18" bestFit="1" customWidth="1"/>
  </cols>
  <sheetData>
    <row r="1" spans="1:12" s="18" customFormat="1">
      <c r="B1" s="18" t="s">
        <v>3</v>
      </c>
      <c r="C1" s="18" t="s">
        <v>4</v>
      </c>
      <c r="D1" s="18" t="s">
        <v>6</v>
      </c>
      <c r="E1" s="18" t="s">
        <v>7</v>
      </c>
      <c r="F1" s="18" t="s">
        <v>310</v>
      </c>
      <c r="G1" s="18" t="s">
        <v>8</v>
      </c>
      <c r="H1" s="18" t="s">
        <v>9</v>
      </c>
      <c r="I1" s="18" t="s">
        <v>10</v>
      </c>
      <c r="J1" s="18" t="s">
        <v>311</v>
      </c>
      <c r="K1" s="18" t="s">
        <v>309</v>
      </c>
    </row>
    <row r="2" spans="1:12">
      <c r="A2" s="18" t="s">
        <v>186</v>
      </c>
      <c r="C2">
        <v>2303.9116612289999</v>
      </c>
      <c r="F2">
        <v>1567.3786977273191</v>
      </c>
      <c r="G2">
        <v>2064.7899079291319</v>
      </c>
      <c r="H2">
        <v>2527.4165119207196</v>
      </c>
      <c r="J2">
        <v>1492.9562313286667</v>
      </c>
      <c r="K2">
        <v>2354.389208741934</v>
      </c>
      <c r="L2">
        <f>COUNT(B2:K2)</f>
        <v>6</v>
      </c>
    </row>
    <row r="3" spans="1:12">
      <c r="A3" s="18" t="s">
        <v>201</v>
      </c>
      <c r="B3">
        <v>1719.280446908554</v>
      </c>
      <c r="E3">
        <v>1824.0108518474069</v>
      </c>
      <c r="G3">
        <v>2168.7432489344446</v>
      </c>
      <c r="H3">
        <v>2473.5109325901722</v>
      </c>
      <c r="I3">
        <v>2530.8124576644605</v>
      </c>
      <c r="K3">
        <v>2349.7556966089305</v>
      </c>
      <c r="L3">
        <f t="shared" ref="L3:L59" si="0">COUNT(B3:K3)</f>
        <v>6</v>
      </c>
    </row>
    <row r="4" spans="1:12">
      <c r="A4" s="18" t="s">
        <v>202</v>
      </c>
      <c r="I4">
        <v>1752.9887013088573</v>
      </c>
      <c r="K4">
        <v>1490.5831362433817</v>
      </c>
      <c r="L4">
        <f t="shared" si="0"/>
        <v>2</v>
      </c>
    </row>
    <row r="5" spans="1:12">
      <c r="A5" s="18" t="s">
        <v>188</v>
      </c>
      <c r="C5">
        <v>2181.524650566344</v>
      </c>
      <c r="E5">
        <v>1780.5616278599441</v>
      </c>
      <c r="F5">
        <v>1503.2126791196949</v>
      </c>
      <c r="G5">
        <v>1948.0273630746849</v>
      </c>
      <c r="H5">
        <v>2439.7504222158786</v>
      </c>
      <c r="J5">
        <v>1419.5511346304936</v>
      </c>
      <c r="K5">
        <v>2256.8544243092242</v>
      </c>
      <c r="L5">
        <f t="shared" si="0"/>
        <v>7</v>
      </c>
    </row>
    <row r="6" spans="1:12">
      <c r="A6" s="18" t="s">
        <v>189</v>
      </c>
      <c r="C6">
        <v>1013.1614394517222</v>
      </c>
      <c r="F6">
        <v>1071.656967300727</v>
      </c>
      <c r="H6">
        <v>115.77101130215991</v>
      </c>
      <c r="I6">
        <v>38.303373301587214</v>
      </c>
      <c r="J6">
        <v>1116.1087872886592</v>
      </c>
      <c r="K6">
        <v>393.83071316650711</v>
      </c>
      <c r="L6">
        <f t="shared" si="0"/>
        <v>6</v>
      </c>
    </row>
    <row r="7" spans="1:12">
      <c r="A7" s="18" t="s">
        <v>190</v>
      </c>
      <c r="C7">
        <v>833.63499927583553</v>
      </c>
      <c r="E7">
        <v>108.63725669898297</v>
      </c>
      <c r="J7">
        <v>511.16439849164328</v>
      </c>
      <c r="K7">
        <v>425.57031364595053</v>
      </c>
      <c r="L7">
        <f t="shared" si="0"/>
        <v>4</v>
      </c>
    </row>
    <row r="8" spans="1:12">
      <c r="A8" s="18" t="s">
        <v>193</v>
      </c>
      <c r="C8">
        <v>400.9467772049905</v>
      </c>
      <c r="G8">
        <v>225.24726920649903</v>
      </c>
      <c r="K8">
        <v>313.78787822297636</v>
      </c>
      <c r="L8">
        <f t="shared" si="0"/>
        <v>3</v>
      </c>
    </row>
    <row r="9" spans="1:12">
      <c r="A9" s="18" t="s">
        <v>185</v>
      </c>
      <c r="C9">
        <v>2127.8166817377883</v>
      </c>
      <c r="E9">
        <v>1835.7957015424422</v>
      </c>
      <c r="F9">
        <v>1605.1880934016669</v>
      </c>
      <c r="L9">
        <f t="shared" si="0"/>
        <v>3</v>
      </c>
    </row>
    <row r="10" spans="1:12">
      <c r="A10" s="18" t="s">
        <v>203</v>
      </c>
      <c r="F10">
        <v>1290.236944937895</v>
      </c>
      <c r="J10">
        <v>1179.3522953199752</v>
      </c>
      <c r="K10">
        <v>1914.1312352325581</v>
      </c>
      <c r="L10">
        <f t="shared" si="0"/>
        <v>3</v>
      </c>
    </row>
    <row r="11" spans="1:12">
      <c r="A11" s="18" t="s">
        <v>187</v>
      </c>
      <c r="F11">
        <v>1414.1259901961803</v>
      </c>
      <c r="G11">
        <v>1537.4567636725521</v>
      </c>
      <c r="H11">
        <v>2175.6437769967006</v>
      </c>
      <c r="K11">
        <v>1947.0334226196157</v>
      </c>
      <c r="L11">
        <f t="shared" si="0"/>
        <v>4</v>
      </c>
    </row>
    <row r="12" spans="1:12">
      <c r="A12" s="18" t="s">
        <v>204</v>
      </c>
      <c r="B12">
        <v>992.90644843101131</v>
      </c>
      <c r="C12">
        <v>1056.8137350016596</v>
      </c>
      <c r="L12">
        <f t="shared" si="0"/>
        <v>2</v>
      </c>
    </row>
    <row r="13" spans="1:12">
      <c r="A13" s="18" t="s">
        <v>205</v>
      </c>
      <c r="C13">
        <v>845.16597132546156</v>
      </c>
      <c r="G13">
        <v>608.36241579325633</v>
      </c>
      <c r="L13">
        <f t="shared" si="0"/>
        <v>2</v>
      </c>
    </row>
    <row r="14" spans="1:12">
      <c r="A14" s="18" t="s">
        <v>206</v>
      </c>
      <c r="F14">
        <v>1636.561630367278</v>
      </c>
      <c r="G14">
        <v>1887.4621501519821</v>
      </c>
      <c r="L14">
        <f t="shared" si="0"/>
        <v>2</v>
      </c>
    </row>
    <row r="15" spans="1:12">
      <c r="A15" s="18" t="s">
        <v>207</v>
      </c>
      <c r="B15">
        <v>400.12073463514201</v>
      </c>
      <c r="H15">
        <v>810.05123087833317</v>
      </c>
      <c r="K15">
        <v>697.51110330096776</v>
      </c>
      <c r="L15">
        <f t="shared" si="0"/>
        <v>3</v>
      </c>
    </row>
    <row r="16" spans="1:12">
      <c r="A16" s="18" t="s">
        <v>191</v>
      </c>
      <c r="B16">
        <v>1244.6404306027923</v>
      </c>
      <c r="C16">
        <v>1728.108368649544</v>
      </c>
      <c r="E16">
        <v>1560.7038857357657</v>
      </c>
      <c r="J16">
        <v>1293.4220529074605</v>
      </c>
      <c r="K16">
        <v>1947.0334226196157</v>
      </c>
      <c r="L16">
        <f t="shared" si="0"/>
        <v>5</v>
      </c>
    </row>
    <row r="17" spans="1:12">
      <c r="A17" s="18" t="s">
        <v>197</v>
      </c>
      <c r="C17">
        <v>1767.8976265048716</v>
      </c>
      <c r="H17">
        <v>2124.787022461152</v>
      </c>
      <c r="K17">
        <v>1914.1312352325581</v>
      </c>
      <c r="L17">
        <f t="shared" si="0"/>
        <v>3</v>
      </c>
    </row>
    <row r="18" spans="1:12">
      <c r="A18" s="18" t="s">
        <v>208</v>
      </c>
      <c r="B18">
        <v>1719.280446908554</v>
      </c>
      <c r="L18">
        <f t="shared" si="0"/>
        <v>1</v>
      </c>
    </row>
    <row r="19" spans="1:12">
      <c r="A19" s="18" t="s">
        <v>209</v>
      </c>
      <c r="B19">
        <v>1719.280446908554</v>
      </c>
      <c r="C19">
        <v>2435.9329995128469</v>
      </c>
      <c r="L19">
        <f t="shared" si="0"/>
        <v>2</v>
      </c>
    </row>
    <row r="20" spans="1:12">
      <c r="A20" s="18" t="s">
        <v>210</v>
      </c>
      <c r="D20">
        <v>1463.1302824355378</v>
      </c>
      <c r="L20">
        <f t="shared" si="0"/>
        <v>1</v>
      </c>
    </row>
    <row r="21" spans="1:12">
      <c r="A21" s="18" t="s">
        <v>211</v>
      </c>
      <c r="I21">
        <v>2530.8124576644605</v>
      </c>
      <c r="L21">
        <f t="shared" si="0"/>
        <v>1</v>
      </c>
    </row>
    <row r="22" spans="1:12">
      <c r="A22" s="18" t="s">
        <v>212</v>
      </c>
      <c r="C22">
        <v>2285.5906381321406</v>
      </c>
      <c r="F22">
        <v>1680.2332187595202</v>
      </c>
      <c r="J22">
        <v>1591.0957637150991</v>
      </c>
      <c r="L22">
        <f t="shared" si="0"/>
        <v>3</v>
      </c>
    </row>
    <row r="23" spans="1:12">
      <c r="A23" s="18" t="s">
        <v>213</v>
      </c>
      <c r="B23">
        <v>1719.280446908554</v>
      </c>
      <c r="L23">
        <f t="shared" si="0"/>
        <v>1</v>
      </c>
    </row>
    <row r="24" spans="1:12">
      <c r="A24" s="18" t="s">
        <v>214</v>
      </c>
      <c r="D24">
        <v>967.58929112737985</v>
      </c>
      <c r="L24">
        <f t="shared" si="0"/>
        <v>1</v>
      </c>
    </row>
    <row r="25" spans="1:12">
      <c r="A25" s="18" t="s">
        <v>215</v>
      </c>
      <c r="D25">
        <v>816.2194921995623</v>
      </c>
      <c r="L25">
        <f t="shared" si="0"/>
        <v>1</v>
      </c>
    </row>
    <row r="26" spans="1:12">
      <c r="A26" s="18" t="s">
        <v>196</v>
      </c>
      <c r="E26">
        <v>402.58950457586502</v>
      </c>
      <c r="F26">
        <v>136.63681099168278</v>
      </c>
      <c r="I26">
        <v>1114.931674867622</v>
      </c>
      <c r="K26">
        <v>934.75165430997731</v>
      </c>
      <c r="L26">
        <f t="shared" si="0"/>
        <v>4</v>
      </c>
    </row>
    <row r="27" spans="1:12">
      <c r="A27" s="18" t="s">
        <v>192</v>
      </c>
      <c r="B27">
        <v>665.41729176638478</v>
      </c>
      <c r="F27">
        <v>1030.0380248144563</v>
      </c>
      <c r="G27">
        <v>355.16170345596834</v>
      </c>
      <c r="L27">
        <f t="shared" si="0"/>
        <v>3</v>
      </c>
    </row>
    <row r="28" spans="1:12">
      <c r="A28" s="18" t="s">
        <v>216</v>
      </c>
      <c r="B28">
        <v>1725.2439160599831</v>
      </c>
      <c r="G28">
        <v>2174.4865743918435</v>
      </c>
      <c r="L28">
        <f t="shared" si="0"/>
        <v>2</v>
      </c>
    </row>
    <row r="29" spans="1:12">
      <c r="A29" s="18" t="s">
        <v>217</v>
      </c>
      <c r="B29">
        <v>810.26966428613991</v>
      </c>
      <c r="C29">
        <v>1485.7195259302493</v>
      </c>
      <c r="H29">
        <v>1687.6842751335178</v>
      </c>
      <c r="L29">
        <f t="shared" si="0"/>
        <v>3</v>
      </c>
    </row>
    <row r="30" spans="1:12">
      <c r="A30" s="18" t="s">
        <v>218</v>
      </c>
      <c r="J30">
        <v>1581.326896927744</v>
      </c>
      <c r="L30">
        <f t="shared" si="0"/>
        <v>1</v>
      </c>
    </row>
    <row r="31" spans="1:12">
      <c r="A31" s="18" t="s">
        <v>219</v>
      </c>
      <c r="B31">
        <v>1719.280446908554</v>
      </c>
      <c r="L31">
        <f t="shared" si="0"/>
        <v>1</v>
      </c>
    </row>
    <row r="32" spans="1:12">
      <c r="A32" s="18" t="s">
        <v>220</v>
      </c>
      <c r="D32">
        <v>621.12818173911501</v>
      </c>
      <c r="L32">
        <f t="shared" si="0"/>
        <v>1</v>
      </c>
    </row>
    <row r="33" spans="1:12">
      <c r="A33" s="18" t="s">
        <v>221</v>
      </c>
      <c r="D33">
        <v>1007.6261365205575</v>
      </c>
      <c r="L33">
        <f t="shared" si="0"/>
        <v>1</v>
      </c>
    </row>
    <row r="34" spans="1:12">
      <c r="A34" s="18" t="s">
        <v>222</v>
      </c>
      <c r="B34">
        <v>792.85972791243967</v>
      </c>
      <c r="L34">
        <f t="shared" si="0"/>
        <v>1</v>
      </c>
    </row>
    <row r="35" spans="1:12">
      <c r="A35" s="18" t="s">
        <v>223</v>
      </c>
      <c r="I35">
        <v>676.31519594239035</v>
      </c>
      <c r="K35">
        <v>313.78787822297636</v>
      </c>
      <c r="L35">
        <f t="shared" si="0"/>
        <v>2</v>
      </c>
    </row>
    <row r="36" spans="1:12">
      <c r="A36" s="18" t="s">
        <v>224</v>
      </c>
      <c r="D36">
        <v>816.2194921995623</v>
      </c>
      <c r="L36">
        <f t="shared" si="0"/>
        <v>1</v>
      </c>
    </row>
    <row r="37" spans="1:12">
      <c r="A37" s="18" t="s">
        <v>194</v>
      </c>
      <c r="E37">
        <v>606.85486425536283</v>
      </c>
      <c r="F37">
        <v>221.71720436435388</v>
      </c>
      <c r="L37">
        <f t="shared" si="0"/>
        <v>2</v>
      </c>
    </row>
    <row r="38" spans="1:12">
      <c r="A38" s="18" t="s">
        <v>195</v>
      </c>
      <c r="H38">
        <v>1687.6842751335178</v>
      </c>
      <c r="L38">
        <f t="shared" si="0"/>
        <v>1</v>
      </c>
    </row>
    <row r="39" spans="1:12">
      <c r="A39" s="18" t="s">
        <v>225</v>
      </c>
      <c r="I39">
        <v>2530.8124576644605</v>
      </c>
      <c r="K39">
        <v>2349.7556966089305</v>
      </c>
      <c r="L39">
        <f t="shared" si="0"/>
        <v>2</v>
      </c>
    </row>
    <row r="40" spans="1:12">
      <c r="A40" s="18" t="s">
        <v>226</v>
      </c>
      <c r="D40">
        <v>975.11101185436075</v>
      </c>
      <c r="L40">
        <f t="shared" si="0"/>
        <v>1</v>
      </c>
    </row>
    <row r="41" spans="1:12">
      <c r="A41" s="18" t="s">
        <v>227</v>
      </c>
      <c r="F41">
        <v>1503.2126791196949</v>
      </c>
      <c r="G41">
        <v>1948.0273630746849</v>
      </c>
      <c r="L41">
        <f t="shared" si="0"/>
        <v>2</v>
      </c>
    </row>
    <row r="42" spans="1:12">
      <c r="A42" s="18" t="s">
        <v>228</v>
      </c>
      <c r="I42">
        <v>2511.0475081125473</v>
      </c>
      <c r="K42">
        <v>2256.8544243092242</v>
      </c>
      <c r="L42">
        <f t="shared" si="0"/>
        <v>2</v>
      </c>
    </row>
    <row r="43" spans="1:12">
      <c r="A43" s="18" t="s">
        <v>281</v>
      </c>
      <c r="F43">
        <v>1657.3825760198379</v>
      </c>
      <c r="J43">
        <v>1581.326896927744</v>
      </c>
      <c r="L43">
        <f t="shared" si="0"/>
        <v>2</v>
      </c>
    </row>
    <row r="44" spans="1:12">
      <c r="A44" s="18" t="s">
        <v>229</v>
      </c>
      <c r="D44">
        <v>1422.0061446518671</v>
      </c>
      <c r="L44">
        <f t="shared" si="0"/>
        <v>1</v>
      </c>
    </row>
    <row r="45" spans="1:12">
      <c r="A45" s="18" t="s">
        <v>230</v>
      </c>
      <c r="E45">
        <v>393.73792050197585</v>
      </c>
      <c r="G45">
        <v>901.80267641966554</v>
      </c>
      <c r="K45">
        <v>925.96615496806191</v>
      </c>
      <c r="L45">
        <f t="shared" si="0"/>
        <v>3</v>
      </c>
    </row>
    <row r="46" spans="1:12">
      <c r="A46" s="18" t="s">
        <v>231</v>
      </c>
      <c r="B46">
        <v>1244.6404306027923</v>
      </c>
      <c r="F46">
        <v>1414.1259901961803</v>
      </c>
      <c r="L46">
        <f t="shared" si="0"/>
        <v>2</v>
      </c>
    </row>
    <row r="47" spans="1:12">
      <c r="A47" s="18" t="s">
        <v>232</v>
      </c>
      <c r="I47">
        <v>67.562039846850681</v>
      </c>
      <c r="K47">
        <v>415.26880357889678</v>
      </c>
      <c r="L47">
        <f t="shared" si="0"/>
        <v>2</v>
      </c>
    </row>
    <row r="48" spans="1:12">
      <c r="A48" s="18" t="s">
        <v>198</v>
      </c>
      <c r="B48">
        <v>787.40559158857559</v>
      </c>
      <c r="L48">
        <f t="shared" si="0"/>
        <v>1</v>
      </c>
    </row>
    <row r="49" spans="1:12">
      <c r="A49" s="18" t="s">
        <v>233</v>
      </c>
      <c r="D49">
        <v>535.61272849893248</v>
      </c>
      <c r="K49">
        <v>462.32204104502347</v>
      </c>
      <c r="L49">
        <f t="shared" si="0"/>
        <v>2</v>
      </c>
    </row>
    <row r="50" spans="1:12">
      <c r="A50" s="18" t="s">
        <v>234</v>
      </c>
      <c r="E50">
        <v>1032.2945115566638</v>
      </c>
      <c r="F50">
        <v>808.23280153062433</v>
      </c>
      <c r="L50">
        <f t="shared" si="0"/>
        <v>2</v>
      </c>
    </row>
    <row r="51" spans="1:12">
      <c r="A51" s="18" t="s">
        <v>235</v>
      </c>
      <c r="F51">
        <v>777.2033365594981</v>
      </c>
      <c r="L51">
        <f t="shared" si="0"/>
        <v>1</v>
      </c>
    </row>
    <row r="52" spans="1:12">
      <c r="A52" s="18" t="s">
        <v>236</v>
      </c>
      <c r="B52">
        <v>462.5173158000851</v>
      </c>
      <c r="G52">
        <v>619.216210692598</v>
      </c>
      <c r="K52">
        <v>415.72705869302439</v>
      </c>
      <c r="L52">
        <f t="shared" si="0"/>
        <v>3</v>
      </c>
    </row>
    <row r="53" spans="1:12">
      <c r="A53" s="18" t="s">
        <v>237</v>
      </c>
      <c r="B53">
        <v>787.40559158857559</v>
      </c>
      <c r="C53">
        <v>1437.4090061231727</v>
      </c>
      <c r="H53">
        <v>1685.4262070193604</v>
      </c>
      <c r="L53">
        <f t="shared" si="0"/>
        <v>3</v>
      </c>
    </row>
    <row r="54" spans="1:12">
      <c r="A54" s="18" t="s">
        <v>238</v>
      </c>
      <c r="C54">
        <v>958.89905735311606</v>
      </c>
      <c r="E54">
        <v>1101.1270024495918</v>
      </c>
      <c r="J54">
        <v>1045.4356528905189</v>
      </c>
      <c r="L54">
        <f t="shared" si="0"/>
        <v>3</v>
      </c>
    </row>
    <row r="55" spans="1:12">
      <c r="A55" s="18" t="s">
        <v>239</v>
      </c>
      <c r="B55">
        <v>810.26966428613991</v>
      </c>
      <c r="K55">
        <v>1502.6869154211624</v>
      </c>
      <c r="L55">
        <f t="shared" si="0"/>
        <v>2</v>
      </c>
    </row>
    <row r="56" spans="1:12">
      <c r="A56" s="18" t="s">
        <v>240</v>
      </c>
      <c r="C56">
        <v>806.17083001710489</v>
      </c>
      <c r="L56">
        <f t="shared" si="0"/>
        <v>1</v>
      </c>
    </row>
    <row r="57" spans="1:12">
      <c r="A57" s="18" t="s">
        <v>199</v>
      </c>
      <c r="D57">
        <v>973.68416729479156</v>
      </c>
      <c r="L57">
        <f t="shared" si="0"/>
        <v>1</v>
      </c>
    </row>
    <row r="58" spans="1:12">
      <c r="A58" s="18" t="s">
        <v>200</v>
      </c>
      <c r="C58">
        <v>1191.2156522815355</v>
      </c>
      <c r="E58">
        <v>414.58863408082038</v>
      </c>
      <c r="K58">
        <v>945.32344602315504</v>
      </c>
      <c r="L58">
        <f t="shared" si="0"/>
        <v>3</v>
      </c>
    </row>
    <row r="59" spans="1:12">
      <c r="A59" s="18" t="s">
        <v>241</v>
      </c>
      <c r="I59">
        <v>2489.8853951394108</v>
      </c>
      <c r="L59">
        <f t="shared" si="0"/>
        <v>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topLeftCell="D1" workbookViewId="0">
      <selection activeCell="N5" sqref="N5"/>
    </sheetView>
  </sheetViews>
  <sheetFormatPr baseColWidth="10" defaultColWidth="8.83203125" defaultRowHeight="14" x14ac:dyDescent="0"/>
  <cols>
    <col min="1" max="1" width="5" bestFit="1" customWidth="1"/>
    <col min="2" max="2" width="8.1640625" bestFit="1" customWidth="1"/>
    <col min="3" max="3" width="35.5" bestFit="1" customWidth="1"/>
    <col min="5" max="5" width="5.5" bestFit="1" customWidth="1"/>
    <col min="6" max="6" width="4.5" bestFit="1" customWidth="1"/>
    <col min="7" max="7" width="3" bestFit="1" customWidth="1"/>
    <col min="8" max="8" width="19.83203125" bestFit="1" customWidth="1"/>
    <col min="9" max="9" width="12.1640625" style="13" customWidth="1"/>
    <col min="10" max="10" width="8.6640625" style="5" customWidth="1"/>
    <col min="11" max="11" width="11.6640625" style="5" customWidth="1"/>
    <col min="12" max="12" width="11.5" style="5" customWidth="1"/>
    <col min="13" max="13" width="11.33203125" style="5" customWidth="1"/>
    <col min="14" max="14" width="12.5" style="5" customWidth="1"/>
    <col min="15" max="15" width="9.6640625" style="5" customWidth="1"/>
    <col min="16" max="16" width="8.6640625" style="5" bestFit="1" customWidth="1"/>
    <col min="17" max="17" width="11.1640625" style="5" bestFit="1" customWidth="1"/>
    <col min="18" max="18" width="11" style="5" bestFit="1" customWidth="1"/>
    <col min="19" max="19" width="12" style="5" bestFit="1" customWidth="1"/>
    <col min="20" max="20" width="10.6640625" style="5" bestFit="1" customWidth="1"/>
  </cols>
  <sheetData>
    <row r="1" spans="1:20" s="9" customFormat="1">
      <c r="I1" s="8"/>
      <c r="J1" s="8">
        <v>41307</v>
      </c>
      <c r="K1" s="8">
        <v>41342</v>
      </c>
      <c r="L1" s="8">
        <v>41387</v>
      </c>
      <c r="M1" s="8">
        <v>41405</v>
      </c>
      <c r="N1" s="8">
        <v>41447</v>
      </c>
      <c r="O1" s="8">
        <v>41459</v>
      </c>
      <c r="P1" s="8">
        <v>41519</v>
      </c>
      <c r="Q1" s="8">
        <v>41539</v>
      </c>
      <c r="R1" s="8">
        <v>41553</v>
      </c>
      <c r="S1" s="8">
        <v>41595</v>
      </c>
    </row>
    <row r="2" spans="1:20">
      <c r="J2" s="5" t="s">
        <v>73</v>
      </c>
      <c r="K2" s="5" t="s">
        <v>75</v>
      </c>
      <c r="L2" s="5" t="s">
        <v>79</v>
      </c>
      <c r="M2" s="5" t="s">
        <v>81</v>
      </c>
      <c r="N2" s="5" t="s">
        <v>83</v>
      </c>
      <c r="O2" s="5" t="s">
        <v>85</v>
      </c>
      <c r="P2" s="5" t="s">
        <v>87</v>
      </c>
      <c r="Q2" s="5" t="s">
        <v>89</v>
      </c>
      <c r="R2" s="5" t="s">
        <v>91</v>
      </c>
      <c r="S2" s="5" t="s">
        <v>92</v>
      </c>
      <c r="T2"/>
    </row>
    <row r="3" spans="1:20">
      <c r="J3" s="5" t="s">
        <v>74</v>
      </c>
      <c r="K3" s="5" t="s">
        <v>76</v>
      </c>
      <c r="L3" s="5" t="s">
        <v>80</v>
      </c>
      <c r="M3" s="5" t="s">
        <v>82</v>
      </c>
      <c r="N3" s="5" t="s">
        <v>84</v>
      </c>
      <c r="O3" s="5" t="s">
        <v>86</v>
      </c>
      <c r="P3" s="5" t="s">
        <v>88</v>
      </c>
      <c r="Q3" s="5" t="s">
        <v>90</v>
      </c>
      <c r="R3" s="5" t="s">
        <v>84</v>
      </c>
      <c r="S3" s="5" t="s">
        <v>93</v>
      </c>
      <c r="T3"/>
    </row>
    <row r="4" spans="1:20" s="18" customFormat="1" ht="15" customHeight="1">
      <c r="A4" s="18" t="s">
        <v>296</v>
      </c>
      <c r="B4" s="18" t="s">
        <v>295</v>
      </c>
      <c r="C4" s="18" t="s">
        <v>126</v>
      </c>
      <c r="D4" s="18" t="s">
        <v>125</v>
      </c>
      <c r="E4" s="18" t="s">
        <v>124</v>
      </c>
      <c r="F4" s="18" t="s">
        <v>123</v>
      </c>
      <c r="G4" s="19" t="s">
        <v>0</v>
      </c>
      <c r="H4" s="11" t="s">
        <v>1</v>
      </c>
      <c r="I4" s="14" t="s">
        <v>2</v>
      </c>
      <c r="J4" s="4" t="s">
        <v>3</v>
      </c>
      <c r="K4" s="4" t="s">
        <v>4</v>
      </c>
      <c r="L4" s="4" t="s">
        <v>6</v>
      </c>
      <c r="M4" s="4" t="s">
        <v>7</v>
      </c>
      <c r="N4" s="15" t="s">
        <v>21</v>
      </c>
      <c r="O4" s="4" t="s">
        <v>8</v>
      </c>
      <c r="P4" s="4" t="s">
        <v>9</v>
      </c>
      <c r="Q4" s="4" t="s">
        <v>10</v>
      </c>
      <c r="R4" s="4" t="s">
        <v>11</v>
      </c>
      <c r="S4" s="4" t="s">
        <v>20</v>
      </c>
      <c r="T4" s="4" t="s">
        <v>12</v>
      </c>
    </row>
    <row r="5" spans="1:20" ht="15" customHeight="1">
      <c r="A5">
        <v>1</v>
      </c>
      <c r="C5" t="s">
        <v>263</v>
      </c>
      <c r="D5" t="s">
        <v>243</v>
      </c>
      <c r="E5" t="s">
        <v>133</v>
      </c>
      <c r="F5">
        <v>28</v>
      </c>
      <c r="G5" s="10">
        <v>1</v>
      </c>
      <c r="H5" s="10" t="s">
        <v>186</v>
      </c>
      <c r="I5" s="16">
        <v>34000</v>
      </c>
      <c r="J5" s="17"/>
      <c r="K5" s="17"/>
      <c r="L5" s="17"/>
      <c r="M5" s="17"/>
      <c r="N5" s="17">
        <v>10</v>
      </c>
      <c r="O5" s="17">
        <v>10</v>
      </c>
      <c r="P5" s="17">
        <v>12</v>
      </c>
      <c r="Q5" s="17"/>
      <c r="R5" s="17">
        <v>20</v>
      </c>
      <c r="S5" s="17">
        <v>36</v>
      </c>
      <c r="T5" s="17">
        <v>88</v>
      </c>
    </row>
    <row r="6" spans="1:20">
      <c r="A6">
        <v>1</v>
      </c>
      <c r="B6">
        <v>1</v>
      </c>
      <c r="C6" t="s">
        <v>94</v>
      </c>
      <c r="D6" t="s">
        <v>127</v>
      </c>
      <c r="E6" t="s">
        <v>128</v>
      </c>
      <c r="F6">
        <v>31</v>
      </c>
      <c r="G6" s="10">
        <v>2</v>
      </c>
      <c r="H6" s="10" t="s">
        <v>201</v>
      </c>
      <c r="I6" s="16">
        <v>23050</v>
      </c>
      <c r="J6" s="17">
        <v>10</v>
      </c>
      <c r="K6" s="17"/>
      <c r="L6" s="17"/>
      <c r="M6" s="17">
        <v>10</v>
      </c>
      <c r="N6" s="17"/>
      <c r="O6" s="17">
        <v>15</v>
      </c>
      <c r="P6" s="17">
        <v>15</v>
      </c>
      <c r="Q6" s="17">
        <v>10</v>
      </c>
      <c r="R6" s="17"/>
      <c r="S6" s="17">
        <v>9</v>
      </c>
      <c r="T6" s="17">
        <v>69</v>
      </c>
    </row>
    <row r="7" spans="1:20">
      <c r="B7">
        <v>1</v>
      </c>
      <c r="C7" t="s">
        <v>264</v>
      </c>
      <c r="D7" t="s">
        <v>242</v>
      </c>
      <c r="E7" t="s">
        <v>107</v>
      </c>
      <c r="F7">
        <v>26</v>
      </c>
      <c r="G7" s="10">
        <v>3</v>
      </c>
      <c r="H7" s="10" t="s">
        <v>202</v>
      </c>
      <c r="I7" s="16">
        <v>23000</v>
      </c>
      <c r="J7" s="17"/>
      <c r="K7" s="17"/>
      <c r="L7" s="17"/>
      <c r="M7" s="17"/>
      <c r="N7" s="17"/>
      <c r="O7" s="17"/>
      <c r="P7" s="17"/>
      <c r="Q7" s="17">
        <v>12</v>
      </c>
      <c r="R7" s="17"/>
      <c r="S7" s="17">
        <v>45</v>
      </c>
      <c r="T7" s="17">
        <v>57</v>
      </c>
    </row>
    <row r="8" spans="1:20">
      <c r="A8">
        <v>1</v>
      </c>
      <c r="B8">
        <v>1</v>
      </c>
      <c r="C8" t="s">
        <v>184</v>
      </c>
      <c r="D8" t="s">
        <v>147</v>
      </c>
      <c r="E8" t="s">
        <v>133</v>
      </c>
      <c r="F8">
        <v>29</v>
      </c>
      <c r="G8" s="10">
        <v>4</v>
      </c>
      <c r="H8" s="10" t="s">
        <v>188</v>
      </c>
      <c r="I8" s="16">
        <v>23600</v>
      </c>
      <c r="J8" s="17"/>
      <c r="K8" s="17"/>
      <c r="L8" s="17"/>
      <c r="M8" s="17">
        <v>12</v>
      </c>
      <c r="N8" s="17">
        <v>6</v>
      </c>
      <c r="O8" s="17">
        <v>1</v>
      </c>
      <c r="P8" s="17">
        <v>7</v>
      </c>
      <c r="Q8" s="17"/>
      <c r="R8" s="17">
        <v>24</v>
      </c>
      <c r="S8" s="17">
        <v>6</v>
      </c>
      <c r="T8" s="17">
        <v>56</v>
      </c>
    </row>
    <row r="9" spans="1:20">
      <c r="A9">
        <v>1</v>
      </c>
      <c r="B9">
        <v>1</v>
      </c>
      <c r="C9" t="s">
        <v>166</v>
      </c>
      <c r="D9" t="s">
        <v>244</v>
      </c>
      <c r="E9" t="s">
        <v>145</v>
      </c>
      <c r="F9">
        <v>26</v>
      </c>
      <c r="G9" s="10">
        <v>5</v>
      </c>
      <c r="H9" s="10" t="s">
        <v>189</v>
      </c>
      <c r="I9" s="16">
        <v>12900</v>
      </c>
      <c r="J9" s="17"/>
      <c r="K9" s="17">
        <v>5</v>
      </c>
      <c r="L9" s="17"/>
      <c r="M9" s="17"/>
      <c r="N9" s="17">
        <v>7</v>
      </c>
      <c r="O9" s="17"/>
      <c r="P9" s="17">
        <v>3</v>
      </c>
      <c r="Q9" s="17">
        <v>7</v>
      </c>
      <c r="R9" s="17">
        <v>10</v>
      </c>
      <c r="S9" s="17">
        <v>15</v>
      </c>
      <c r="T9" s="17">
        <v>47</v>
      </c>
    </row>
    <row r="10" spans="1:20">
      <c r="B10">
        <v>1</v>
      </c>
      <c r="C10" t="s">
        <v>171</v>
      </c>
      <c r="D10" t="s">
        <v>245</v>
      </c>
      <c r="E10" t="s">
        <v>82</v>
      </c>
      <c r="F10">
        <v>27</v>
      </c>
      <c r="G10" s="10">
        <v>6</v>
      </c>
      <c r="H10" s="10" t="s">
        <v>190</v>
      </c>
      <c r="I10" s="16">
        <v>12500</v>
      </c>
      <c r="J10" s="17"/>
      <c r="K10" s="17">
        <v>6</v>
      </c>
      <c r="L10" s="17"/>
      <c r="M10" s="17">
        <v>7</v>
      </c>
      <c r="N10" s="17"/>
      <c r="O10" s="17"/>
      <c r="P10" s="17"/>
      <c r="Q10" s="17"/>
      <c r="R10" s="17">
        <v>12</v>
      </c>
      <c r="S10" s="17">
        <v>21</v>
      </c>
      <c r="T10" s="17">
        <v>46</v>
      </c>
    </row>
    <row r="11" spans="1:20">
      <c r="A11">
        <v>1</v>
      </c>
      <c r="B11">
        <v>1</v>
      </c>
      <c r="C11" t="s">
        <v>265</v>
      </c>
      <c r="D11" t="s">
        <v>116</v>
      </c>
      <c r="E11" t="s">
        <v>117</v>
      </c>
      <c r="F11">
        <v>25</v>
      </c>
      <c r="G11" s="10">
        <v>7</v>
      </c>
      <c r="H11" s="10" t="s">
        <v>193</v>
      </c>
      <c r="I11" s="16">
        <v>9000</v>
      </c>
      <c r="J11" s="17"/>
      <c r="K11" s="17">
        <v>2</v>
      </c>
      <c r="L11" s="17"/>
      <c r="M11" s="17"/>
      <c r="N11" s="17"/>
      <c r="O11" s="17">
        <v>4</v>
      </c>
      <c r="P11" s="17"/>
      <c r="Q11" s="17"/>
      <c r="R11" s="17"/>
      <c r="S11" s="17">
        <v>30</v>
      </c>
      <c r="T11" s="17">
        <v>36</v>
      </c>
    </row>
    <row r="12" spans="1:20">
      <c r="B12">
        <v>1</v>
      </c>
      <c r="C12" t="s">
        <v>130</v>
      </c>
      <c r="D12" t="s">
        <v>254</v>
      </c>
      <c r="E12" t="s">
        <v>133</v>
      </c>
      <c r="F12">
        <v>28</v>
      </c>
      <c r="G12" s="10">
        <v>8</v>
      </c>
      <c r="H12" s="10" t="s">
        <v>185</v>
      </c>
      <c r="I12" s="16">
        <v>19700</v>
      </c>
      <c r="J12" s="17"/>
      <c r="K12" s="17">
        <v>3</v>
      </c>
      <c r="L12" s="17"/>
      <c r="M12" s="17">
        <v>15</v>
      </c>
      <c r="N12" s="17">
        <v>15</v>
      </c>
      <c r="O12" s="17"/>
      <c r="P12" s="17"/>
      <c r="Q12" s="17"/>
      <c r="R12" s="17"/>
      <c r="S12" s="17"/>
      <c r="T12" s="17">
        <v>33</v>
      </c>
    </row>
    <row r="13" spans="1:20">
      <c r="A13">
        <v>1</v>
      </c>
      <c r="B13">
        <v>1</v>
      </c>
      <c r="C13" t="s">
        <v>266</v>
      </c>
      <c r="D13" t="s">
        <v>109</v>
      </c>
      <c r="E13" t="s">
        <v>110</v>
      </c>
      <c r="F13">
        <v>30</v>
      </c>
      <c r="G13" s="10">
        <v>9</v>
      </c>
      <c r="H13" s="10" t="s">
        <v>203</v>
      </c>
      <c r="I13" s="16">
        <v>25000</v>
      </c>
      <c r="J13" s="17"/>
      <c r="K13" s="17"/>
      <c r="L13" s="17"/>
      <c r="M13" s="17"/>
      <c r="N13" s="17"/>
      <c r="O13" s="17"/>
      <c r="P13" s="17"/>
      <c r="Q13" s="17"/>
      <c r="R13" s="17">
        <v>30</v>
      </c>
      <c r="S13" s="17"/>
      <c r="T13" s="17">
        <v>30</v>
      </c>
    </row>
    <row r="14" spans="1:20">
      <c r="B14">
        <v>1</v>
      </c>
      <c r="C14" t="s">
        <v>130</v>
      </c>
      <c r="D14" t="s">
        <v>246</v>
      </c>
      <c r="E14" t="s">
        <v>110</v>
      </c>
      <c r="F14">
        <v>36</v>
      </c>
      <c r="G14" s="10">
        <v>10</v>
      </c>
      <c r="H14" s="10" t="s">
        <v>187</v>
      </c>
      <c r="I14" s="16">
        <v>10500</v>
      </c>
      <c r="J14" s="17"/>
      <c r="K14" s="17"/>
      <c r="L14" s="17"/>
      <c r="M14" s="17"/>
      <c r="N14" s="17">
        <v>5</v>
      </c>
      <c r="O14" s="17">
        <v>12</v>
      </c>
      <c r="P14" s="17">
        <v>10</v>
      </c>
      <c r="Q14" s="17"/>
      <c r="R14" s="17"/>
      <c r="S14" s="17"/>
      <c r="T14" s="17">
        <v>27</v>
      </c>
    </row>
    <row r="15" spans="1:20">
      <c r="B15">
        <v>1</v>
      </c>
      <c r="C15" t="s">
        <v>129</v>
      </c>
      <c r="D15" t="s">
        <v>259</v>
      </c>
      <c r="E15" t="s">
        <v>260</v>
      </c>
      <c r="F15">
        <v>27</v>
      </c>
      <c r="G15" s="10">
        <v>11</v>
      </c>
      <c r="H15" s="10" t="s">
        <v>204</v>
      </c>
      <c r="I15" s="16">
        <v>12500</v>
      </c>
      <c r="J15" s="17">
        <v>6</v>
      </c>
      <c r="K15" s="17">
        <v>15</v>
      </c>
      <c r="L15" s="17"/>
      <c r="M15" s="17"/>
      <c r="N15" s="17"/>
      <c r="O15" s="17"/>
      <c r="P15" s="17"/>
      <c r="Q15" s="17"/>
      <c r="R15" s="17"/>
      <c r="S15" s="17"/>
      <c r="T15" s="17">
        <v>21</v>
      </c>
    </row>
    <row r="16" spans="1:20">
      <c r="A16">
        <v>1</v>
      </c>
      <c r="B16">
        <v>1</v>
      </c>
      <c r="C16" t="s">
        <v>97</v>
      </c>
      <c r="D16" t="s">
        <v>261</v>
      </c>
      <c r="E16" t="s">
        <v>82</v>
      </c>
      <c r="F16">
        <v>28</v>
      </c>
      <c r="G16" s="10">
        <v>12</v>
      </c>
      <c r="H16" s="10" t="s">
        <v>205</v>
      </c>
      <c r="I16" s="16">
        <v>8000</v>
      </c>
      <c r="J16" s="17"/>
      <c r="K16" s="17">
        <v>12</v>
      </c>
      <c r="L16" s="17"/>
      <c r="M16" s="17"/>
      <c r="N16" s="17"/>
      <c r="O16" s="17">
        <v>7</v>
      </c>
      <c r="P16" s="17"/>
      <c r="Q16" s="17"/>
      <c r="R16" s="17"/>
      <c r="S16" s="17"/>
      <c r="T16" s="17">
        <v>19</v>
      </c>
    </row>
    <row r="17" spans="1:20">
      <c r="A17">
        <v>1</v>
      </c>
      <c r="B17">
        <v>1</v>
      </c>
      <c r="C17" t="s">
        <v>184</v>
      </c>
      <c r="D17" t="s">
        <v>255</v>
      </c>
      <c r="E17" t="s">
        <v>133</v>
      </c>
      <c r="F17">
        <v>38</v>
      </c>
      <c r="G17" s="10">
        <v>13</v>
      </c>
      <c r="H17" s="10" t="s">
        <v>206</v>
      </c>
      <c r="I17" s="16">
        <v>9500</v>
      </c>
      <c r="J17" s="17"/>
      <c r="K17" s="17"/>
      <c r="L17" s="17"/>
      <c r="M17" s="17"/>
      <c r="N17" s="17">
        <v>12</v>
      </c>
      <c r="O17" s="17">
        <v>6</v>
      </c>
      <c r="P17" s="17"/>
      <c r="Q17" s="17"/>
      <c r="R17" s="17"/>
      <c r="S17" s="17"/>
      <c r="T17" s="17">
        <v>18</v>
      </c>
    </row>
    <row r="18" spans="1:20">
      <c r="C18" t="s">
        <v>155</v>
      </c>
      <c r="D18" t="s">
        <v>247</v>
      </c>
      <c r="E18" t="s">
        <v>136</v>
      </c>
      <c r="F18">
        <v>23</v>
      </c>
      <c r="G18" s="10"/>
      <c r="H18" s="10" t="s">
        <v>207</v>
      </c>
      <c r="I18" s="16">
        <v>3000</v>
      </c>
      <c r="J18" s="17"/>
      <c r="K18" s="17"/>
      <c r="L18" s="17"/>
      <c r="M18" s="17"/>
      <c r="N18" s="17"/>
      <c r="O18" s="17"/>
      <c r="P18" s="17"/>
      <c r="Q18" s="17"/>
      <c r="R18" s="17"/>
      <c r="S18" s="17">
        <v>18</v>
      </c>
      <c r="T18" s="17">
        <v>18</v>
      </c>
    </row>
    <row r="19" spans="1:20">
      <c r="C19" t="s">
        <v>155</v>
      </c>
      <c r="D19" t="s">
        <v>246</v>
      </c>
      <c r="E19" t="s">
        <v>110</v>
      </c>
      <c r="F19">
        <v>25</v>
      </c>
      <c r="G19" s="10">
        <v>15</v>
      </c>
      <c r="H19" s="10" t="s">
        <v>191</v>
      </c>
      <c r="I19" s="16">
        <v>3600</v>
      </c>
      <c r="J19" s="17"/>
      <c r="K19" s="17">
        <v>4</v>
      </c>
      <c r="L19" s="17"/>
      <c r="M19" s="17">
        <v>6</v>
      </c>
      <c r="N19" s="17"/>
      <c r="O19" s="17"/>
      <c r="P19" s="17"/>
      <c r="Q19" s="17"/>
      <c r="R19" s="17">
        <v>6</v>
      </c>
      <c r="S19" s="17"/>
      <c r="T19" s="17">
        <v>16</v>
      </c>
    </row>
    <row r="20" spans="1:20">
      <c r="A20">
        <v>1</v>
      </c>
      <c r="C20" t="s">
        <v>160</v>
      </c>
      <c r="D20" t="s">
        <v>109</v>
      </c>
      <c r="E20" t="s">
        <v>110</v>
      </c>
      <c r="F20">
        <v>25</v>
      </c>
      <c r="G20" s="10"/>
      <c r="H20" s="10" t="s">
        <v>197</v>
      </c>
      <c r="I20" s="16">
        <v>1600</v>
      </c>
      <c r="J20" s="17"/>
      <c r="K20" s="17"/>
      <c r="L20" s="17"/>
      <c r="M20" s="17"/>
      <c r="N20" s="17"/>
      <c r="O20" s="17"/>
      <c r="P20" s="17">
        <v>4</v>
      </c>
      <c r="Q20" s="17"/>
      <c r="R20" s="17"/>
      <c r="S20" s="17">
        <v>12</v>
      </c>
      <c r="T20" s="17">
        <v>16</v>
      </c>
    </row>
    <row r="21" spans="1:20">
      <c r="A21">
        <v>1</v>
      </c>
      <c r="B21">
        <v>1</v>
      </c>
      <c r="C21" t="s">
        <v>94</v>
      </c>
      <c r="D21" t="s">
        <v>127</v>
      </c>
      <c r="E21" t="s">
        <v>128</v>
      </c>
      <c r="F21">
        <v>22</v>
      </c>
      <c r="G21" s="10">
        <v>17</v>
      </c>
      <c r="H21" s="10" t="s">
        <v>208</v>
      </c>
      <c r="I21" s="16">
        <v>2000</v>
      </c>
      <c r="J21" s="17">
        <v>15</v>
      </c>
      <c r="K21" s="17"/>
      <c r="L21" s="17"/>
      <c r="M21" s="17"/>
      <c r="N21" s="17"/>
      <c r="O21" s="17"/>
      <c r="P21" s="17"/>
      <c r="Q21" s="17"/>
      <c r="R21" s="17"/>
      <c r="S21" s="17"/>
      <c r="T21" s="17">
        <v>15</v>
      </c>
    </row>
    <row r="22" spans="1:20">
      <c r="B22">
        <v>1</v>
      </c>
      <c r="C22" t="s">
        <v>177</v>
      </c>
      <c r="D22" t="s">
        <v>127</v>
      </c>
      <c r="E22" t="s">
        <v>128</v>
      </c>
      <c r="F22">
        <v>26</v>
      </c>
      <c r="G22" s="10"/>
      <c r="H22" s="10" t="s">
        <v>209</v>
      </c>
      <c r="I22" s="16">
        <v>3400</v>
      </c>
      <c r="J22" s="17">
        <v>5</v>
      </c>
      <c r="K22" s="17">
        <v>10</v>
      </c>
      <c r="L22" s="17"/>
      <c r="M22" s="17"/>
      <c r="N22" s="17"/>
      <c r="O22" s="17"/>
      <c r="P22" s="17"/>
      <c r="Q22" s="17"/>
      <c r="R22" s="17"/>
      <c r="S22" s="17"/>
      <c r="T22" s="17">
        <v>15</v>
      </c>
    </row>
    <row r="23" spans="1:20">
      <c r="B23">
        <v>1</v>
      </c>
      <c r="C23" t="s">
        <v>177</v>
      </c>
      <c r="D23" t="s">
        <v>178</v>
      </c>
      <c r="E23" t="s">
        <v>128</v>
      </c>
      <c r="F23">
        <v>29</v>
      </c>
      <c r="G23" s="10"/>
      <c r="H23" s="10" t="s">
        <v>210</v>
      </c>
      <c r="I23" s="16">
        <v>7500</v>
      </c>
      <c r="J23" s="17"/>
      <c r="K23" s="17"/>
      <c r="L23" s="17">
        <v>15</v>
      </c>
      <c r="M23" s="17"/>
      <c r="N23" s="17"/>
      <c r="O23" s="17"/>
      <c r="P23" s="17"/>
      <c r="Q23" s="17"/>
      <c r="R23" s="17"/>
      <c r="S23" s="17"/>
      <c r="T23" s="17">
        <v>15</v>
      </c>
    </row>
    <row r="24" spans="1:20">
      <c r="B24">
        <v>1</v>
      </c>
      <c r="C24" t="s">
        <v>130</v>
      </c>
      <c r="D24" t="s">
        <v>127</v>
      </c>
      <c r="E24" t="s">
        <v>128</v>
      </c>
      <c r="F24">
        <v>27</v>
      </c>
      <c r="G24" s="10"/>
      <c r="H24" s="10" t="s">
        <v>211</v>
      </c>
      <c r="I24" s="16">
        <v>5000</v>
      </c>
      <c r="J24" s="17"/>
      <c r="K24" s="17"/>
      <c r="L24" s="17"/>
      <c r="M24" s="17"/>
      <c r="N24" s="17"/>
      <c r="O24" s="17"/>
      <c r="P24" s="17"/>
      <c r="Q24" s="17">
        <v>15</v>
      </c>
      <c r="R24" s="17"/>
      <c r="S24" s="17"/>
      <c r="T24" s="17">
        <v>15</v>
      </c>
    </row>
    <row r="25" spans="1:20">
      <c r="A25">
        <v>1</v>
      </c>
      <c r="C25" t="s">
        <v>269</v>
      </c>
      <c r="D25" t="s">
        <v>258</v>
      </c>
      <c r="E25" t="s">
        <v>133</v>
      </c>
      <c r="F25">
        <v>31</v>
      </c>
      <c r="G25" s="10">
        <v>21</v>
      </c>
      <c r="H25" s="10" t="s">
        <v>212</v>
      </c>
      <c r="I25" s="16">
        <v>7000</v>
      </c>
      <c r="J25" s="17"/>
      <c r="K25" s="17"/>
      <c r="L25" s="17"/>
      <c r="M25" s="17"/>
      <c r="N25" s="17"/>
      <c r="O25" s="17"/>
      <c r="P25" s="17"/>
      <c r="Q25" s="17"/>
      <c r="R25" s="17">
        <v>14</v>
      </c>
      <c r="S25" s="17"/>
      <c r="T25" s="17">
        <v>14</v>
      </c>
    </row>
    <row r="26" spans="1:20">
      <c r="A26">
        <v>1</v>
      </c>
      <c r="B26">
        <v>1</v>
      </c>
      <c r="C26" t="s">
        <v>267</v>
      </c>
      <c r="D26" t="s">
        <v>127</v>
      </c>
      <c r="E26" t="s">
        <v>128</v>
      </c>
      <c r="F26">
        <v>30</v>
      </c>
      <c r="G26" s="10">
        <v>22</v>
      </c>
      <c r="H26" s="10" t="s">
        <v>213</v>
      </c>
      <c r="I26" s="16">
        <v>1000</v>
      </c>
      <c r="J26" s="17">
        <v>12</v>
      </c>
      <c r="K26" s="17"/>
      <c r="L26" s="17"/>
      <c r="M26" s="17"/>
      <c r="N26" s="17"/>
      <c r="O26" s="17"/>
      <c r="P26" s="17"/>
      <c r="Q26" s="17"/>
      <c r="R26" s="17"/>
      <c r="S26" s="17"/>
      <c r="T26" s="17">
        <v>12</v>
      </c>
    </row>
    <row r="27" spans="1:20">
      <c r="B27">
        <v>1</v>
      </c>
      <c r="C27" t="s">
        <v>129</v>
      </c>
      <c r="D27" t="s">
        <v>268</v>
      </c>
      <c r="E27" t="s">
        <v>117</v>
      </c>
      <c r="F27">
        <v>27</v>
      </c>
      <c r="G27" s="10"/>
      <c r="H27" s="10" t="s">
        <v>214</v>
      </c>
      <c r="I27" s="16">
        <v>2500</v>
      </c>
      <c r="J27" s="17"/>
      <c r="K27" s="17"/>
      <c r="L27" s="17">
        <v>12</v>
      </c>
      <c r="M27" s="17"/>
      <c r="N27" s="17"/>
      <c r="O27" s="17"/>
      <c r="P27" s="17"/>
      <c r="Q27" s="17"/>
      <c r="R27" s="17"/>
      <c r="S27" s="17"/>
      <c r="T27" s="17">
        <v>12</v>
      </c>
    </row>
    <row r="28" spans="1:20">
      <c r="C28" t="s">
        <v>155</v>
      </c>
      <c r="D28" t="s">
        <v>270</v>
      </c>
      <c r="E28" t="s">
        <v>271</v>
      </c>
      <c r="F28">
        <v>29</v>
      </c>
      <c r="G28" s="10">
        <v>24</v>
      </c>
      <c r="H28" s="10" t="s">
        <v>215</v>
      </c>
      <c r="I28" s="16">
        <v>1500</v>
      </c>
      <c r="J28" s="17"/>
      <c r="K28" s="17"/>
      <c r="L28" s="17">
        <v>10</v>
      </c>
      <c r="M28" s="17"/>
      <c r="N28" s="17"/>
      <c r="O28" s="17"/>
      <c r="P28" s="17"/>
      <c r="Q28" s="17"/>
      <c r="R28" s="17"/>
      <c r="S28" s="17"/>
      <c r="T28" s="17">
        <v>10</v>
      </c>
    </row>
    <row r="29" spans="1:20">
      <c r="A29">
        <v>1</v>
      </c>
      <c r="C29" t="s">
        <v>272</v>
      </c>
      <c r="D29" t="s">
        <v>91</v>
      </c>
      <c r="E29" t="s">
        <v>84</v>
      </c>
      <c r="F29">
        <v>29</v>
      </c>
      <c r="G29" s="10">
        <v>25</v>
      </c>
      <c r="H29" s="10" t="s">
        <v>196</v>
      </c>
      <c r="I29" s="16">
        <v>1050</v>
      </c>
      <c r="J29" s="17"/>
      <c r="K29" s="17"/>
      <c r="L29" s="17"/>
      <c r="M29" s="17">
        <v>4</v>
      </c>
      <c r="N29" s="17"/>
      <c r="O29" s="17"/>
      <c r="P29" s="17"/>
      <c r="Q29" s="17">
        <v>2</v>
      </c>
      <c r="R29" s="17"/>
      <c r="S29" s="17">
        <v>3</v>
      </c>
      <c r="T29" s="17">
        <v>9</v>
      </c>
    </row>
    <row r="30" spans="1:20">
      <c r="C30" t="s">
        <v>155</v>
      </c>
      <c r="D30" t="s">
        <v>256</v>
      </c>
      <c r="E30" t="s">
        <v>117</v>
      </c>
      <c r="F30">
        <v>28</v>
      </c>
      <c r="G30" s="10">
        <v>26</v>
      </c>
      <c r="H30" s="10" t="s">
        <v>192</v>
      </c>
      <c r="I30" s="16">
        <v>1750</v>
      </c>
      <c r="J30" s="17">
        <v>4</v>
      </c>
      <c r="K30" s="17"/>
      <c r="L30" s="17"/>
      <c r="M30" s="17"/>
      <c r="N30" s="17">
        <v>4</v>
      </c>
      <c r="O30" s="17"/>
      <c r="P30" s="17"/>
      <c r="Q30" s="17"/>
      <c r="R30" s="17"/>
      <c r="S30" s="17"/>
      <c r="T30" s="17">
        <v>8</v>
      </c>
    </row>
    <row r="31" spans="1:20">
      <c r="C31" t="s">
        <v>155</v>
      </c>
      <c r="D31" t="s">
        <v>262</v>
      </c>
      <c r="E31" t="s">
        <v>128</v>
      </c>
      <c r="F31">
        <v>23</v>
      </c>
      <c r="G31" s="10"/>
      <c r="H31" s="10" t="s">
        <v>216</v>
      </c>
      <c r="I31" s="16">
        <v>1200</v>
      </c>
      <c r="J31" s="17">
        <v>3</v>
      </c>
      <c r="K31" s="17"/>
      <c r="L31" s="17"/>
      <c r="M31" s="17"/>
      <c r="N31" s="17"/>
      <c r="O31" s="17">
        <v>5</v>
      </c>
      <c r="P31" s="17"/>
      <c r="Q31" s="17"/>
      <c r="R31" s="17"/>
      <c r="S31" s="17"/>
      <c r="T31" s="17">
        <v>8</v>
      </c>
    </row>
    <row r="32" spans="1:20">
      <c r="A32">
        <v>1</v>
      </c>
      <c r="C32" t="s">
        <v>253</v>
      </c>
      <c r="D32" t="s">
        <v>106</v>
      </c>
      <c r="E32" t="s">
        <v>107</v>
      </c>
      <c r="F32">
        <v>28</v>
      </c>
      <c r="G32" s="10"/>
      <c r="H32" s="10" t="s">
        <v>217</v>
      </c>
      <c r="I32" s="16">
        <v>2300</v>
      </c>
      <c r="J32" s="17"/>
      <c r="K32" s="17">
        <v>7</v>
      </c>
      <c r="L32" s="17"/>
      <c r="M32" s="17"/>
      <c r="N32" s="17"/>
      <c r="O32" s="17"/>
      <c r="P32" s="17">
        <v>1</v>
      </c>
      <c r="Q32" s="17"/>
      <c r="R32" s="17"/>
      <c r="S32" s="17"/>
      <c r="T32" s="17">
        <v>8</v>
      </c>
    </row>
    <row r="33" spans="1:20">
      <c r="C33" t="s">
        <v>155</v>
      </c>
      <c r="D33" t="s">
        <v>273</v>
      </c>
      <c r="E33" t="s">
        <v>133</v>
      </c>
      <c r="F33">
        <v>26</v>
      </c>
      <c r="G33" s="10"/>
      <c r="H33" s="10" t="s">
        <v>218</v>
      </c>
      <c r="I33" s="16">
        <v>3000</v>
      </c>
      <c r="J33" s="17"/>
      <c r="K33" s="17"/>
      <c r="L33" s="17"/>
      <c r="M33" s="17"/>
      <c r="N33" s="17"/>
      <c r="O33" s="17"/>
      <c r="P33" s="17"/>
      <c r="Q33" s="17"/>
      <c r="R33" s="17">
        <v>8</v>
      </c>
      <c r="S33" s="17"/>
      <c r="T33" s="17">
        <v>8</v>
      </c>
    </row>
    <row r="34" spans="1:20">
      <c r="A34">
        <v>1</v>
      </c>
      <c r="B34">
        <v>1</v>
      </c>
      <c r="C34" t="s">
        <v>94</v>
      </c>
      <c r="D34" t="s">
        <v>127</v>
      </c>
      <c r="E34" t="s">
        <v>128</v>
      </c>
      <c r="F34">
        <v>23</v>
      </c>
      <c r="G34" s="10">
        <v>30</v>
      </c>
      <c r="H34" s="10" t="s">
        <v>219</v>
      </c>
      <c r="I34" s="16">
        <v>600</v>
      </c>
      <c r="J34" s="17">
        <v>7</v>
      </c>
      <c r="K34" s="17"/>
      <c r="L34" s="17"/>
      <c r="M34" s="17"/>
      <c r="N34" s="17"/>
      <c r="O34" s="17"/>
      <c r="P34" s="17"/>
      <c r="Q34" s="17"/>
      <c r="R34" s="17"/>
      <c r="S34" s="17"/>
      <c r="T34" s="17">
        <v>7</v>
      </c>
    </row>
    <row r="35" spans="1:20">
      <c r="B35">
        <v>1</v>
      </c>
      <c r="C35" t="s">
        <v>95</v>
      </c>
      <c r="D35" t="s">
        <v>137</v>
      </c>
      <c r="E35" t="s">
        <v>107</v>
      </c>
      <c r="F35">
        <v>26</v>
      </c>
      <c r="G35" s="10"/>
      <c r="H35" s="10" t="s">
        <v>220</v>
      </c>
      <c r="I35" s="16">
        <v>1250</v>
      </c>
      <c r="J35" s="17"/>
      <c r="K35" s="17"/>
      <c r="L35" s="17">
        <v>7</v>
      </c>
      <c r="M35" s="17"/>
      <c r="N35" s="17"/>
      <c r="O35" s="17"/>
      <c r="P35" s="17"/>
      <c r="Q35" s="17"/>
      <c r="R35" s="17"/>
      <c r="S35" s="17"/>
      <c r="T35" s="17">
        <v>7</v>
      </c>
    </row>
    <row r="36" spans="1:20">
      <c r="A36">
        <v>1</v>
      </c>
      <c r="C36" t="s">
        <v>98</v>
      </c>
      <c r="D36" t="s">
        <v>274</v>
      </c>
      <c r="E36" t="s">
        <v>140</v>
      </c>
      <c r="F36">
        <v>23</v>
      </c>
      <c r="G36" s="10">
        <v>32</v>
      </c>
      <c r="H36" s="10" t="s">
        <v>221</v>
      </c>
      <c r="I36" s="16">
        <v>1000</v>
      </c>
      <c r="J36" s="17"/>
      <c r="K36" s="17"/>
      <c r="L36" s="17">
        <v>6</v>
      </c>
      <c r="M36" s="17"/>
      <c r="N36" s="17"/>
      <c r="O36" s="17"/>
      <c r="P36" s="17"/>
      <c r="Q36" s="17"/>
      <c r="R36" s="17"/>
      <c r="S36" s="17"/>
      <c r="T36" s="17">
        <v>6</v>
      </c>
    </row>
    <row r="37" spans="1:20">
      <c r="A37">
        <v>1</v>
      </c>
      <c r="C37" t="s">
        <v>275</v>
      </c>
      <c r="D37" t="s">
        <v>276</v>
      </c>
      <c r="E37" t="s">
        <v>271</v>
      </c>
      <c r="F37">
        <v>33</v>
      </c>
      <c r="G37" s="10"/>
      <c r="H37" s="10" t="s">
        <v>222</v>
      </c>
      <c r="I37" s="16">
        <v>1000</v>
      </c>
      <c r="J37" s="17"/>
      <c r="K37" s="17"/>
      <c r="L37" s="17"/>
      <c r="M37" s="17"/>
      <c r="N37" s="17"/>
      <c r="O37" s="17"/>
      <c r="P37" s="17">
        <v>6</v>
      </c>
      <c r="Q37" s="17"/>
      <c r="R37" s="17"/>
      <c r="S37" s="17"/>
      <c r="T37" s="17">
        <v>6</v>
      </c>
    </row>
    <row r="38" spans="1:20">
      <c r="A38">
        <v>1</v>
      </c>
      <c r="B38">
        <v>1</v>
      </c>
      <c r="C38" t="s">
        <v>265</v>
      </c>
      <c r="D38" t="s">
        <v>116</v>
      </c>
      <c r="E38" t="s">
        <v>117</v>
      </c>
      <c r="F38">
        <v>23</v>
      </c>
      <c r="G38" s="10"/>
      <c r="H38" s="10" t="s">
        <v>223</v>
      </c>
      <c r="I38" s="16">
        <v>1000</v>
      </c>
      <c r="J38" s="17"/>
      <c r="K38" s="17"/>
      <c r="L38" s="17"/>
      <c r="M38" s="17"/>
      <c r="N38" s="17"/>
      <c r="O38" s="17"/>
      <c r="P38" s="17"/>
      <c r="Q38" s="17">
        <v>6</v>
      </c>
      <c r="R38" s="17"/>
      <c r="S38" s="17"/>
      <c r="T38" s="17">
        <v>6</v>
      </c>
    </row>
    <row r="39" spans="1:20">
      <c r="A39">
        <v>1</v>
      </c>
      <c r="B39">
        <v>1</v>
      </c>
      <c r="C39" t="s">
        <v>277</v>
      </c>
      <c r="D39" t="s">
        <v>270</v>
      </c>
      <c r="E39" t="s">
        <v>271</v>
      </c>
      <c r="F39">
        <v>26</v>
      </c>
      <c r="G39" s="10">
        <v>35</v>
      </c>
      <c r="H39" s="10" t="s">
        <v>224</v>
      </c>
      <c r="I39" s="16">
        <v>500</v>
      </c>
      <c r="J39" s="17"/>
      <c r="K39" s="17"/>
      <c r="L39" s="17">
        <v>5</v>
      </c>
      <c r="M39" s="17"/>
      <c r="N39" s="17"/>
      <c r="O39" s="17"/>
      <c r="P39" s="17"/>
      <c r="Q39" s="17"/>
      <c r="R39" s="17"/>
      <c r="S39" s="17"/>
      <c r="T39" s="17">
        <v>5</v>
      </c>
    </row>
    <row r="40" spans="1:20">
      <c r="B40">
        <v>1</v>
      </c>
      <c r="C40" t="s">
        <v>177</v>
      </c>
      <c r="D40" t="s">
        <v>278</v>
      </c>
      <c r="E40" t="s">
        <v>279</v>
      </c>
      <c r="F40">
        <v>31</v>
      </c>
      <c r="G40" s="10"/>
      <c r="H40" s="10" t="s">
        <v>194</v>
      </c>
      <c r="I40" s="16">
        <v>600</v>
      </c>
      <c r="J40" s="17"/>
      <c r="K40" s="17"/>
      <c r="L40" s="17"/>
      <c r="M40" s="17">
        <v>5</v>
      </c>
      <c r="N40" s="17"/>
      <c r="O40" s="17"/>
      <c r="P40" s="17"/>
      <c r="Q40" s="17"/>
      <c r="R40" s="17"/>
      <c r="S40" s="17"/>
      <c r="T40" s="17">
        <v>5</v>
      </c>
    </row>
    <row r="41" spans="1:20">
      <c r="C41" t="s">
        <v>155</v>
      </c>
      <c r="D41" t="s">
        <v>106</v>
      </c>
      <c r="E41" t="s">
        <v>107</v>
      </c>
      <c r="F41">
        <v>33</v>
      </c>
      <c r="G41" s="10"/>
      <c r="H41" s="10" t="s">
        <v>195</v>
      </c>
      <c r="I41" s="16">
        <v>700</v>
      </c>
      <c r="J41" s="17"/>
      <c r="K41" s="17"/>
      <c r="L41" s="17"/>
      <c r="M41" s="17"/>
      <c r="N41" s="17"/>
      <c r="O41" s="17"/>
      <c r="P41" s="17">
        <v>5</v>
      </c>
      <c r="Q41" s="17"/>
      <c r="R41" s="17"/>
      <c r="S41" s="17"/>
      <c r="T41" s="17">
        <v>5</v>
      </c>
    </row>
    <row r="42" spans="1:20">
      <c r="A42">
        <v>1</v>
      </c>
      <c r="B42">
        <v>1</v>
      </c>
      <c r="C42" t="s">
        <v>94</v>
      </c>
      <c r="D42" t="s">
        <v>127</v>
      </c>
      <c r="E42" t="s">
        <v>128</v>
      </c>
      <c r="F42">
        <v>29</v>
      </c>
      <c r="G42" s="10"/>
      <c r="H42" s="10" t="s">
        <v>225</v>
      </c>
      <c r="I42" s="16">
        <v>900</v>
      </c>
      <c r="J42" s="17"/>
      <c r="K42" s="17"/>
      <c r="L42" s="17"/>
      <c r="M42" s="17"/>
      <c r="N42" s="17"/>
      <c r="O42" s="17"/>
      <c r="P42" s="17"/>
      <c r="Q42" s="17">
        <v>5</v>
      </c>
      <c r="R42" s="17"/>
      <c r="S42" s="17"/>
      <c r="T42" s="17">
        <v>5</v>
      </c>
    </row>
    <row r="43" spans="1:20">
      <c r="A43">
        <v>1</v>
      </c>
      <c r="C43" t="s">
        <v>98</v>
      </c>
      <c r="D43" t="s">
        <v>280</v>
      </c>
      <c r="E43" t="s">
        <v>140</v>
      </c>
      <c r="F43">
        <v>28</v>
      </c>
      <c r="G43" s="10">
        <v>39</v>
      </c>
      <c r="H43" s="10" t="s">
        <v>226</v>
      </c>
      <c r="I43" s="16">
        <v>300</v>
      </c>
      <c r="J43" s="17"/>
      <c r="K43" s="17"/>
      <c r="L43" s="17">
        <v>4</v>
      </c>
      <c r="M43" s="17"/>
      <c r="N43" s="17"/>
      <c r="O43" s="17"/>
      <c r="P43" s="17"/>
      <c r="Q43" s="17"/>
      <c r="R43" s="17"/>
      <c r="S43" s="17"/>
      <c r="T43" s="17">
        <v>4</v>
      </c>
    </row>
    <row r="44" spans="1:20">
      <c r="A44">
        <v>1</v>
      </c>
      <c r="B44">
        <v>1</v>
      </c>
      <c r="C44" t="s">
        <v>184</v>
      </c>
      <c r="D44" t="s">
        <v>147</v>
      </c>
      <c r="E44" t="s">
        <v>133</v>
      </c>
      <c r="F44">
        <v>26</v>
      </c>
      <c r="G44" s="10"/>
      <c r="H44" s="10" t="s">
        <v>227</v>
      </c>
      <c r="I44" s="16">
        <v>1500</v>
      </c>
      <c r="J44" s="17"/>
      <c r="K44" s="17"/>
      <c r="L44" s="17"/>
      <c r="M44" s="17"/>
      <c r="N44" s="17">
        <v>1</v>
      </c>
      <c r="O44" s="17">
        <v>3</v>
      </c>
      <c r="P44" s="17"/>
      <c r="Q44" s="17"/>
      <c r="R44" s="17"/>
      <c r="S44" s="17"/>
      <c r="T44" s="17">
        <v>4</v>
      </c>
    </row>
    <row r="45" spans="1:20">
      <c r="A45">
        <v>1</v>
      </c>
      <c r="B45">
        <v>1</v>
      </c>
      <c r="C45" t="s">
        <v>184</v>
      </c>
      <c r="D45" t="s">
        <v>147</v>
      </c>
      <c r="E45" t="s">
        <v>133</v>
      </c>
      <c r="F45">
        <v>22</v>
      </c>
      <c r="G45" s="10"/>
      <c r="H45" s="10" t="s">
        <v>228</v>
      </c>
      <c r="I45" s="16">
        <v>700</v>
      </c>
      <c r="J45" s="17"/>
      <c r="K45" s="17"/>
      <c r="L45" s="17"/>
      <c r="M45" s="17"/>
      <c r="N45" s="17"/>
      <c r="O45" s="17"/>
      <c r="P45" s="17"/>
      <c r="Q45" s="17">
        <v>4</v>
      </c>
      <c r="R45" s="17"/>
      <c r="S45" s="17"/>
      <c r="T45" s="17">
        <v>4</v>
      </c>
    </row>
    <row r="46" spans="1:20">
      <c r="A46">
        <v>1</v>
      </c>
      <c r="C46" t="s">
        <v>282</v>
      </c>
      <c r="D46" t="s">
        <v>273</v>
      </c>
      <c r="E46" t="s">
        <v>133</v>
      </c>
      <c r="F46">
        <v>31</v>
      </c>
      <c r="G46" s="10"/>
      <c r="H46" s="10" t="s">
        <v>281</v>
      </c>
      <c r="I46" s="16">
        <v>1000</v>
      </c>
      <c r="J46" s="17"/>
      <c r="K46" s="17"/>
      <c r="L46" s="17"/>
      <c r="M46" s="17"/>
      <c r="N46" s="17"/>
      <c r="O46" s="17"/>
      <c r="P46" s="17"/>
      <c r="Q46" s="17"/>
      <c r="R46" s="17">
        <v>4</v>
      </c>
      <c r="S46" s="17"/>
      <c r="T46" s="17">
        <v>4</v>
      </c>
    </row>
    <row r="47" spans="1:20">
      <c r="C47" t="s">
        <v>155</v>
      </c>
      <c r="D47" t="s">
        <v>284</v>
      </c>
      <c r="E47" t="s">
        <v>133</v>
      </c>
      <c r="F47">
        <v>25</v>
      </c>
      <c r="G47" s="10">
        <v>43</v>
      </c>
      <c r="H47" s="10" t="s">
        <v>229</v>
      </c>
      <c r="I47" s="16">
        <v>200</v>
      </c>
      <c r="J47" s="17"/>
      <c r="K47" s="17"/>
      <c r="L47" s="17">
        <v>3</v>
      </c>
      <c r="M47" s="17"/>
      <c r="N47" s="17"/>
      <c r="O47" s="17"/>
      <c r="P47" s="17"/>
      <c r="Q47" s="17"/>
      <c r="R47" s="17"/>
      <c r="S47" s="17"/>
      <c r="T47" s="17">
        <v>3</v>
      </c>
    </row>
    <row r="48" spans="1:20">
      <c r="A48">
        <v>1</v>
      </c>
      <c r="C48" t="s">
        <v>272</v>
      </c>
      <c r="D48" t="s">
        <v>248</v>
      </c>
      <c r="E48" t="s">
        <v>84</v>
      </c>
      <c r="F48">
        <v>35</v>
      </c>
      <c r="G48" s="10"/>
      <c r="H48" s="10" t="s">
        <v>230</v>
      </c>
      <c r="I48" s="16">
        <v>400</v>
      </c>
      <c r="J48" s="17"/>
      <c r="K48" s="17"/>
      <c r="L48" s="17"/>
      <c r="M48" s="17">
        <v>3</v>
      </c>
      <c r="N48" s="17"/>
      <c r="O48" s="17"/>
      <c r="P48" s="17"/>
      <c r="Q48" s="17"/>
      <c r="R48" s="17"/>
      <c r="S48" s="17"/>
      <c r="T48" s="17">
        <v>3</v>
      </c>
    </row>
    <row r="49" spans="1:20">
      <c r="A49">
        <v>1</v>
      </c>
      <c r="B49">
        <v>1</v>
      </c>
      <c r="C49" t="s">
        <v>99</v>
      </c>
      <c r="D49" t="s">
        <v>246</v>
      </c>
      <c r="E49" t="s">
        <v>110</v>
      </c>
      <c r="F49">
        <v>28</v>
      </c>
      <c r="G49" s="10"/>
      <c r="H49" s="10" t="s">
        <v>231</v>
      </c>
      <c r="I49" s="16">
        <v>1000</v>
      </c>
      <c r="J49" s="17"/>
      <c r="K49" s="17"/>
      <c r="L49" s="17"/>
      <c r="M49" s="17"/>
      <c r="N49" s="17">
        <v>3</v>
      </c>
      <c r="O49" s="17"/>
      <c r="P49" s="17"/>
      <c r="Q49" s="17"/>
      <c r="R49" s="17"/>
      <c r="S49" s="17"/>
      <c r="T49" s="17">
        <v>3</v>
      </c>
    </row>
    <row r="50" spans="1:20">
      <c r="A50">
        <v>1</v>
      </c>
      <c r="C50" t="s">
        <v>95</v>
      </c>
      <c r="D50" t="s">
        <v>250</v>
      </c>
      <c r="E50" t="s">
        <v>145</v>
      </c>
      <c r="F50">
        <v>25</v>
      </c>
      <c r="H50" s="10" t="s">
        <v>232</v>
      </c>
      <c r="I50" s="13">
        <v>500</v>
      </c>
      <c r="Q50" s="5">
        <v>3</v>
      </c>
      <c r="T50" s="17">
        <v>3</v>
      </c>
    </row>
    <row r="51" spans="1:20">
      <c r="A51">
        <v>1</v>
      </c>
      <c r="B51">
        <v>1</v>
      </c>
      <c r="C51" t="s">
        <v>99</v>
      </c>
      <c r="D51" t="s">
        <v>137</v>
      </c>
      <c r="E51" t="s">
        <v>107</v>
      </c>
      <c r="F51">
        <v>28</v>
      </c>
      <c r="G51">
        <v>47</v>
      </c>
      <c r="H51" s="10" t="s">
        <v>198</v>
      </c>
      <c r="I51" s="13">
        <v>150</v>
      </c>
      <c r="J51" s="5">
        <v>2</v>
      </c>
      <c r="T51" s="17">
        <v>2</v>
      </c>
    </row>
    <row r="52" spans="1:20">
      <c r="C52" t="s">
        <v>155</v>
      </c>
      <c r="D52" t="s">
        <v>252</v>
      </c>
      <c r="E52" t="s">
        <v>82</v>
      </c>
      <c r="F52">
        <v>25</v>
      </c>
      <c r="H52" s="10" t="s">
        <v>233</v>
      </c>
      <c r="I52" s="13">
        <v>150</v>
      </c>
      <c r="L52" s="5">
        <v>2</v>
      </c>
      <c r="T52" s="17">
        <v>2</v>
      </c>
    </row>
    <row r="53" spans="1:20">
      <c r="B53">
        <v>1</v>
      </c>
      <c r="C53" t="s">
        <v>129</v>
      </c>
      <c r="D53" t="s">
        <v>106</v>
      </c>
      <c r="E53" t="s">
        <v>107</v>
      </c>
      <c r="F53">
        <v>25</v>
      </c>
      <c r="H53" s="10" t="s">
        <v>234</v>
      </c>
      <c r="I53" s="13">
        <v>200</v>
      </c>
      <c r="M53" s="5">
        <v>2</v>
      </c>
      <c r="T53" s="17">
        <v>2</v>
      </c>
    </row>
    <row r="54" spans="1:20">
      <c r="A54">
        <v>1</v>
      </c>
      <c r="C54" t="s">
        <v>301</v>
      </c>
      <c r="D54" t="s">
        <v>257</v>
      </c>
      <c r="E54" t="s">
        <v>165</v>
      </c>
      <c r="F54">
        <v>31</v>
      </c>
      <c r="H54" s="10" t="s">
        <v>235</v>
      </c>
      <c r="I54" s="13">
        <v>800</v>
      </c>
      <c r="N54" s="5">
        <v>2</v>
      </c>
      <c r="T54" s="17">
        <v>2</v>
      </c>
    </row>
    <row r="55" spans="1:20">
      <c r="A55">
        <v>1</v>
      </c>
      <c r="B55">
        <v>1</v>
      </c>
      <c r="C55" t="s">
        <v>97</v>
      </c>
      <c r="D55" t="s">
        <v>249</v>
      </c>
      <c r="E55" t="s">
        <v>82</v>
      </c>
      <c r="F55">
        <v>25</v>
      </c>
      <c r="H55" s="10" t="s">
        <v>236</v>
      </c>
      <c r="I55" s="13">
        <v>700</v>
      </c>
      <c r="O55" s="5">
        <v>2</v>
      </c>
      <c r="T55" s="17">
        <v>2</v>
      </c>
    </row>
    <row r="56" spans="1:20">
      <c r="A56">
        <v>1</v>
      </c>
      <c r="C56" t="s">
        <v>275</v>
      </c>
      <c r="D56" t="s">
        <v>137</v>
      </c>
      <c r="E56" t="s">
        <v>107</v>
      </c>
      <c r="F56">
        <v>30</v>
      </c>
      <c r="H56" s="10" t="s">
        <v>237</v>
      </c>
      <c r="I56" s="13">
        <v>400</v>
      </c>
      <c r="P56" s="5">
        <v>2</v>
      </c>
      <c r="T56" s="17">
        <v>2</v>
      </c>
    </row>
    <row r="57" spans="1:20">
      <c r="A57">
        <v>1</v>
      </c>
      <c r="B57">
        <v>1</v>
      </c>
      <c r="C57" t="s">
        <v>283</v>
      </c>
      <c r="D57" t="s">
        <v>270</v>
      </c>
      <c r="E57" t="s">
        <v>271</v>
      </c>
      <c r="F57">
        <v>26</v>
      </c>
      <c r="H57" s="10" t="s">
        <v>238</v>
      </c>
      <c r="I57" s="13">
        <v>500</v>
      </c>
      <c r="R57" s="5">
        <v>2</v>
      </c>
      <c r="T57" s="17">
        <v>2</v>
      </c>
    </row>
    <row r="58" spans="1:20">
      <c r="C58" t="s">
        <v>155</v>
      </c>
      <c r="D58" t="s">
        <v>106</v>
      </c>
      <c r="E58" t="s">
        <v>107</v>
      </c>
      <c r="F58">
        <v>24</v>
      </c>
      <c r="G58">
        <v>54</v>
      </c>
      <c r="H58" s="10" t="s">
        <v>239</v>
      </c>
      <c r="I58" s="13">
        <v>100</v>
      </c>
      <c r="J58" s="5">
        <v>1</v>
      </c>
      <c r="T58" s="17">
        <v>1</v>
      </c>
    </row>
    <row r="59" spans="1:20">
      <c r="B59">
        <v>1</v>
      </c>
      <c r="C59" t="s">
        <v>130</v>
      </c>
      <c r="D59" t="s">
        <v>172</v>
      </c>
      <c r="E59" t="s">
        <v>140</v>
      </c>
      <c r="F59">
        <v>24</v>
      </c>
      <c r="H59" s="10" t="s">
        <v>240</v>
      </c>
      <c r="I59" s="13">
        <v>500</v>
      </c>
      <c r="K59" s="5">
        <v>1</v>
      </c>
      <c r="T59" s="17">
        <v>1</v>
      </c>
    </row>
    <row r="60" spans="1:20">
      <c r="A60">
        <v>1</v>
      </c>
      <c r="C60" t="s">
        <v>98</v>
      </c>
      <c r="D60" t="s">
        <v>172</v>
      </c>
      <c r="E60" t="s">
        <v>140</v>
      </c>
      <c r="F60">
        <v>26</v>
      </c>
      <c r="H60" s="10" t="s">
        <v>199</v>
      </c>
      <c r="I60" s="13">
        <v>100</v>
      </c>
      <c r="L60" s="5">
        <v>1</v>
      </c>
      <c r="T60" s="17">
        <v>1</v>
      </c>
    </row>
    <row r="61" spans="1:20">
      <c r="A61">
        <v>1</v>
      </c>
      <c r="C61" t="s">
        <v>101</v>
      </c>
      <c r="D61" t="s">
        <v>251</v>
      </c>
      <c r="E61" t="s">
        <v>84</v>
      </c>
      <c r="F61">
        <v>23</v>
      </c>
      <c r="H61" s="10" t="s">
        <v>200</v>
      </c>
      <c r="I61" s="13">
        <v>100</v>
      </c>
      <c r="M61" s="5">
        <v>1</v>
      </c>
      <c r="T61" s="17">
        <v>1</v>
      </c>
    </row>
    <row r="62" spans="1:20">
      <c r="B62">
        <v>1</v>
      </c>
      <c r="C62" t="s">
        <v>177</v>
      </c>
      <c r="D62" t="s">
        <v>159</v>
      </c>
      <c r="E62" t="s">
        <v>128</v>
      </c>
      <c r="F62">
        <v>22</v>
      </c>
      <c r="H62" s="10" t="s">
        <v>241</v>
      </c>
      <c r="I62" s="13">
        <v>100</v>
      </c>
      <c r="Q62" s="5">
        <v>1</v>
      </c>
      <c r="T62" s="17">
        <v>1</v>
      </c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3" sqref="D3"/>
    </sheetView>
  </sheetViews>
  <sheetFormatPr baseColWidth="10" defaultColWidth="8.83203125" defaultRowHeight="14" x14ac:dyDescent="0"/>
  <cols>
    <col min="1" max="1" width="14" style="22" bestFit="1" customWidth="1"/>
    <col min="2" max="2" width="12.5" bestFit="1" customWidth="1"/>
    <col min="3" max="3" width="5.5" bestFit="1" customWidth="1"/>
    <col min="4" max="4" width="10" bestFit="1" customWidth="1"/>
    <col min="5" max="5" width="10.6640625" bestFit="1" customWidth="1"/>
  </cols>
  <sheetData>
    <row r="1" spans="1:5" s="18" customFormat="1">
      <c r="A1" s="24" t="s">
        <v>312</v>
      </c>
      <c r="B1" s="18" t="s">
        <v>125</v>
      </c>
      <c r="C1" s="18" t="s">
        <v>124</v>
      </c>
      <c r="D1" s="18" t="s">
        <v>307</v>
      </c>
      <c r="E1" s="18" t="s">
        <v>305</v>
      </c>
    </row>
    <row r="2" spans="1:5">
      <c r="A2" s="19" t="s">
        <v>3</v>
      </c>
      <c r="B2" s="21" t="s">
        <v>73</v>
      </c>
      <c r="C2" s="21" t="s">
        <v>74</v>
      </c>
      <c r="D2">
        <v>38.627003000000002</v>
      </c>
      <c r="E2">
        <v>-90.199404000000001</v>
      </c>
    </row>
    <row r="3" spans="1:5">
      <c r="A3" s="19" t="s">
        <v>4</v>
      </c>
      <c r="B3" s="21" t="s">
        <v>75</v>
      </c>
      <c r="C3" s="21" t="s">
        <v>76</v>
      </c>
      <c r="D3">
        <v>30.332184000000002</v>
      </c>
      <c r="E3">
        <v>-81.655651000000006</v>
      </c>
    </row>
    <row r="4" spans="1:5">
      <c r="A4" s="19" t="s">
        <v>6</v>
      </c>
      <c r="B4" s="21" t="s">
        <v>79</v>
      </c>
      <c r="C4" s="21" t="s">
        <v>80</v>
      </c>
      <c r="D4">
        <v>41.600544999999997</v>
      </c>
      <c r="E4">
        <v>-93.609105999999997</v>
      </c>
    </row>
    <row r="5" spans="1:5">
      <c r="A5" s="19" t="s">
        <v>7</v>
      </c>
      <c r="B5" s="21" t="s">
        <v>81</v>
      </c>
      <c r="C5" s="21" t="s">
        <v>82</v>
      </c>
      <c r="D5">
        <v>42.963360000000002</v>
      </c>
      <c r="E5">
        <v>-85.668086000000002</v>
      </c>
    </row>
    <row r="6" spans="1:5">
      <c r="A6" s="23" t="s">
        <v>310</v>
      </c>
      <c r="B6" s="21" t="s">
        <v>83</v>
      </c>
      <c r="C6" s="21" t="s">
        <v>84</v>
      </c>
      <c r="D6">
        <v>46.786672000000003</v>
      </c>
      <c r="E6">
        <v>-92.100485000000006</v>
      </c>
    </row>
    <row r="7" spans="1:5">
      <c r="A7" s="19" t="s">
        <v>8</v>
      </c>
      <c r="B7" s="21" t="s">
        <v>85</v>
      </c>
      <c r="C7" s="21" t="s">
        <v>86</v>
      </c>
      <c r="D7">
        <v>33.748995000000001</v>
      </c>
      <c r="E7">
        <v>-84.387981999999994</v>
      </c>
    </row>
    <row r="8" spans="1:5">
      <c r="A8" s="19" t="s">
        <v>9</v>
      </c>
      <c r="B8" s="21" t="s">
        <v>87</v>
      </c>
      <c r="C8" s="21" t="s">
        <v>88</v>
      </c>
      <c r="D8">
        <v>41.308273999999997</v>
      </c>
      <c r="E8">
        <v>-72.927884000000006</v>
      </c>
    </row>
    <row r="9" spans="1:5">
      <c r="A9" s="19" t="s">
        <v>10</v>
      </c>
      <c r="B9" s="21" t="s">
        <v>89</v>
      </c>
      <c r="C9" s="21" t="s">
        <v>90</v>
      </c>
      <c r="D9">
        <v>41.823988999999997</v>
      </c>
      <c r="E9">
        <v>-71.412834000000004</v>
      </c>
    </row>
    <row r="10" spans="1:5">
      <c r="A10" s="19" t="s">
        <v>311</v>
      </c>
      <c r="B10" s="21" t="s">
        <v>91</v>
      </c>
      <c r="C10" s="21" t="s">
        <v>84</v>
      </c>
      <c r="D10">
        <v>44.983333999999999</v>
      </c>
      <c r="E10">
        <v>-93.266670000000005</v>
      </c>
    </row>
    <row r="11" spans="1:5">
      <c r="A11" s="19" t="s">
        <v>309</v>
      </c>
      <c r="B11" s="21" t="s">
        <v>92</v>
      </c>
      <c r="C11" s="21" t="s">
        <v>93</v>
      </c>
      <c r="D11">
        <v>38.804836000000002</v>
      </c>
      <c r="E11">
        <v>-77.046920999999998</v>
      </c>
    </row>
    <row r="13" spans="1:5">
      <c r="A13" s="19" t="s">
        <v>314</v>
      </c>
      <c r="B13" s="21" t="s">
        <v>77</v>
      </c>
      <c r="C13" s="21" t="s">
        <v>78</v>
      </c>
      <c r="D13">
        <v>38.907231000000003</v>
      </c>
      <c r="E13">
        <v>-77.036463999999995</v>
      </c>
    </row>
    <row r="14" spans="1:5">
      <c r="A14" s="22" t="s">
        <v>315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Stats</vt:lpstr>
      <vt:lpstr>W-Sponsor</vt:lpstr>
      <vt:lpstr>M-Sponsor</vt:lpstr>
      <vt:lpstr>W-RaceDistance</vt:lpstr>
      <vt:lpstr>M-RaceDistance</vt:lpstr>
      <vt:lpstr>W-RacePivotTable</vt:lpstr>
      <vt:lpstr>M-RacePivotTable</vt:lpstr>
      <vt:lpstr>10k</vt:lpstr>
      <vt:lpstr>10M</vt:lpstr>
      <vt:lpstr>12k</vt:lpstr>
      <vt:lpstr>15k</vt:lpstr>
      <vt:lpstr>1M</vt:lpstr>
      <vt:lpstr>20k</vt:lpstr>
      <vt:lpstr>25k</vt:lpstr>
      <vt:lpstr>5k</vt:lpstr>
      <vt:lpstr>HM</vt:lpstr>
      <vt:lpstr>MAR</vt:lpstr>
      <vt:lpstr>XC</vt:lpstr>
      <vt:lpstr>W-AllRaces</vt:lpstr>
      <vt:lpstr>W-PlacedRaces</vt:lpstr>
      <vt:lpstr>M-AllRaces</vt:lpstr>
      <vt:lpstr>M-PlacedRaces</vt:lpstr>
      <vt:lpstr>W-GeoTable</vt:lpstr>
      <vt:lpstr>W-RaceMatrix</vt:lpstr>
      <vt:lpstr>W-CleanRaceMatrix</vt:lpstr>
      <vt:lpstr>Dirty-Women2013</vt:lpstr>
      <vt:lpstr>M-GeoTable</vt:lpstr>
      <vt:lpstr>M-RaceMatrix</vt:lpstr>
      <vt:lpstr>M-CleanRaceMatrix</vt:lpstr>
      <vt:lpstr>Dirty-Men2013</vt:lpstr>
      <vt:lpstr>Race-GeoTable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Olsen</dc:creator>
  <cp:lastModifiedBy>Kristina Olsen</cp:lastModifiedBy>
  <cp:lastPrinted>2014-04-29T03:36:27Z</cp:lastPrinted>
  <dcterms:created xsi:type="dcterms:W3CDTF">2014-04-25T21:21:26Z</dcterms:created>
  <dcterms:modified xsi:type="dcterms:W3CDTF">2014-05-29T23:08:15Z</dcterms:modified>
</cp:coreProperties>
</file>